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<sst xmlns="http://schemas.openxmlformats.org/spreadsheetml/2006/main" count="292" uniqueCount="159">
  <si>
    <t xml:space="preserve"> </t>
  </si>
  <si>
    <t>Informacja o stanie mienia komunalnego gminy Krupski Młyn</t>
  </si>
  <si>
    <t>Podział mienia wg grup:</t>
  </si>
  <si>
    <t> Aktualnie gmina posiada:</t>
  </si>
  <si>
    <t>Grupa O – Grunty                                                                        </t>
  </si>
  <si>
    <t>-</t>
  </si>
  <si>
    <t>Grupa I – Budynki                                                                                  </t>
  </si>
  <si>
    <t xml:space="preserve">Grupa II – Obiekty inżynierii lądowej i wodnej                        </t>
  </si>
  <si>
    <t xml:space="preserve">Grupa III – Kotły i maszyny energetyczne                                        </t>
  </si>
  <si>
    <t xml:space="preserve">Grupa V – Specjalistyczne maszyny, urządzenia i aparaty             </t>
  </si>
  <si>
    <t xml:space="preserve">Grupa VI – Urządzenia techniczne                                                        </t>
  </si>
  <si>
    <t>Grupa VII – Środki transportu                                                      </t>
  </si>
  <si>
    <t xml:space="preserve">Razem: </t>
  </si>
  <si>
    <t>Razem:</t>
  </si>
  <si>
    <t>                                                                       </t>
  </si>
  <si>
    <t>-    w PEC „Ciepłogaz” sp. z o.o. z siedzibą w Krupskim Młynie</t>
  </si>
  <si>
    <t>                                                                        Razem:                      </t>
  </si>
  <si>
    <t xml:space="preserve">     w Krupskim Młynie 100 akcji po 100 zł                                           </t>
  </si>
  <si>
    <t xml:space="preserve">     b) budynek przy ul. Zawadzkiego </t>
  </si>
  <si>
    <t>-    w Banku Spółdzielczym z siedzibą w Tworogu</t>
  </si>
  <si>
    <t>-    w Agencji Rozwoju Lokalnego „Agrotur” S.A. z siedzibą</t>
  </si>
  <si>
    <t xml:space="preserve">     150 udziałów po 100 zł                                                                     </t>
  </si>
  <si>
    <t xml:space="preserve">    na którą składają się:</t>
  </si>
  <si>
    <t xml:space="preserve">     w związku z:</t>
  </si>
  <si>
    <t>I.</t>
  </si>
  <si>
    <t>Użytki rolne               </t>
  </si>
  <si>
    <t>Grunty leśne oraz zadrzewione i zakrzewione                                                                        </t>
  </si>
  <si>
    <t>Grunty zabudowane i zurbanizowane                                                           </t>
  </si>
  <si>
    <t xml:space="preserve">Nieużytki                                   </t>
  </si>
  <si>
    <t xml:space="preserve">Grunty pod wodami                                 </t>
  </si>
  <si>
    <t xml:space="preserve">Tereny różne                               </t>
  </si>
  <si>
    <t>1.</t>
  </si>
  <si>
    <t>2.</t>
  </si>
  <si>
    <t>3.</t>
  </si>
  <si>
    <t>4.</t>
  </si>
  <si>
    <t>5.</t>
  </si>
  <si>
    <t>6.</t>
  </si>
  <si>
    <t>Lokale mieszkalne                                                                             </t>
  </si>
  <si>
    <t>Budynki mieszkalne                                                                  </t>
  </si>
  <si>
    <t>Budynki gospodarcze, magazyny, bunkry, garaże                                    </t>
  </si>
  <si>
    <t>Budynek biurowy                                                                                 </t>
  </si>
  <si>
    <t>7.</t>
  </si>
  <si>
    <t>8.</t>
  </si>
  <si>
    <t>9.</t>
  </si>
  <si>
    <t>10.</t>
  </si>
  <si>
    <t>Wartość zasobów stanowiących własność gminy w rozbiciu na poszczególne budynki    
i budowle, lokale, maszyny, urządzenia, środki transportu oraz pozostałe wyposażenie</t>
  </si>
  <si>
    <t>II</t>
  </si>
  <si>
    <t xml:space="preserve"> Grunty stanowiące własność gminy Krupski Młyn w rozbiciu na:</t>
  </si>
  <si>
    <t xml:space="preserve">1. </t>
  </si>
  <si>
    <t>stanowiły kwotę:      </t>
  </si>
  <si>
    <t xml:space="preserve">Grupa VIII – Narzędzia, przyrządy, ruchomości i wyposażenie            </t>
  </si>
  <si>
    <t xml:space="preserve">Grupa IV – Maszyny, urządzenia i aparaty ogólnego zastosowania             </t>
  </si>
  <si>
    <t>w tym:</t>
  </si>
  <si>
    <t xml:space="preserve">2. Dochody z tytułu użytkowania wieczystego gruntu </t>
  </si>
  <si>
    <t>3. Dochody ze sprzedaży mienia  </t>
  </si>
  <si>
    <t>4. Dochody z tytułu najmu lokali mieszkalnych</t>
  </si>
  <si>
    <t xml:space="preserve">     e) zadaszenie trybun na stadionie sportowym</t>
  </si>
  <si>
    <t>1. Dochody z tytułu dzierżawy lokali użytkowych oraz gruntu</t>
  </si>
  <si>
    <t>środków trwałych wynosi:</t>
  </si>
  <si>
    <t>W skład mienia komunalnego wchodzą grunty, budynki i lokale, budowle, kotłownie, maszyny, urządzenia   i aparaty ogólnego zastosowania, urządzenia techniczne, środki transportu oraz narzędzia, przyrządy, ruchomości i wyposażenie</t>
  </si>
  <si>
    <t xml:space="preserve">     3.297 akcji po 643 zł</t>
  </si>
  <si>
    <t>Lokale niemieszkalne                                                                      </t>
  </si>
  <si>
    <t>Budynki niemieszkalne                                          </t>
  </si>
  <si>
    <t>Budynki oświaty, nauki i kultury oraz budynki sportowe, w tym:                                                               </t>
  </si>
  <si>
    <t xml:space="preserve">     d) budynek socjalny przy stadionie sportowym</t>
  </si>
  <si>
    <t>BUDYNKI I LOKALE</t>
  </si>
  <si>
    <t>Budynki hydroforowni + agregat prądotwórczy</t>
  </si>
  <si>
    <t xml:space="preserve">Budynek oczyszczalni ścieków i przepompowni                                       </t>
  </si>
  <si>
    <t>OBIEKTY INŻYNIERII LĄDOWEJ I WODNEJ</t>
  </si>
  <si>
    <t>Rurociągi sieci rozdzielczej, w tym:</t>
  </si>
  <si>
    <t xml:space="preserve">   e) ujęcia wody</t>
  </si>
  <si>
    <t xml:space="preserve">   f) sieci wodociągowe</t>
  </si>
  <si>
    <t xml:space="preserve">   g) sieć kablowo - oświetleniowa</t>
  </si>
  <si>
    <t xml:space="preserve">   a) instalacje c.o. i c.w.u., sieci cieplne wraz z przyłączami</t>
  </si>
  <si>
    <t xml:space="preserve">   b) kanalizacja sanitarna i deszczowa, sieci wraz z podłączeniami</t>
  </si>
  <si>
    <t xml:space="preserve">   d) studnie</t>
  </si>
  <si>
    <t xml:space="preserve">   c) oczyszczalnie, przepompownie ścieków, szamba</t>
  </si>
  <si>
    <t>Drogi i ulice pozostałe, w tym:</t>
  </si>
  <si>
    <t xml:space="preserve">   a) chodniki</t>
  </si>
  <si>
    <t xml:space="preserve">   b) drogi</t>
  </si>
  <si>
    <t xml:space="preserve">   c) parkingi, place utwardzone, przystanki</t>
  </si>
  <si>
    <t xml:space="preserve">   d) oświetlenie ulic, latarnie oświetleniowe</t>
  </si>
  <si>
    <t>Mosty - drogowy i wiszący</t>
  </si>
  <si>
    <t>Melioracje wodne podstawowe i szczegółowe</t>
  </si>
  <si>
    <t xml:space="preserve">5. </t>
  </si>
  <si>
    <t>Obiekty sportowe i rekreacyjne, w tym:</t>
  </si>
  <si>
    <t xml:space="preserve">   a) plac zabaw - Osiedle Ziętek</t>
  </si>
  <si>
    <t xml:space="preserve">   b) plac zabaw - Potępa</t>
  </si>
  <si>
    <t xml:space="preserve">6. </t>
  </si>
  <si>
    <t>Obiekty inżynierii lądowej i wodnej gdzie indziej niesklasyfikowane</t>
  </si>
  <si>
    <t>KOTŁY I MASZYNY ENERGETYCZNE</t>
  </si>
  <si>
    <t>Kotły grzewcze</t>
  </si>
  <si>
    <t xml:space="preserve">MASZYNY, URZĄDZENIA I APARATY OGÓLNEGO ZASTOSOWANIA </t>
  </si>
  <si>
    <t>Pompy wirowe</t>
  </si>
  <si>
    <t>Sprężarki</t>
  </si>
  <si>
    <t>Dmuchawy i ssawy</t>
  </si>
  <si>
    <t>Inne aparaty do wymiany ciepła</t>
  </si>
  <si>
    <t>Zespoły komputerowe</t>
  </si>
  <si>
    <t xml:space="preserve">MASZYNY, URZĄDZENIA I APARATY SPECJALISTYCZNE </t>
  </si>
  <si>
    <t>Maszyny i narzędzia pielęgnacyjne</t>
  </si>
  <si>
    <t>URZĄDZENIA TECHNICZNE</t>
  </si>
  <si>
    <t>Zbiorniki naziemne stalowe</t>
  </si>
  <si>
    <t>Aparatura prądu zmiennego</t>
  </si>
  <si>
    <t>Urządzenia alarmowe i sygnalizacyjne</t>
  </si>
  <si>
    <t>Urządzenia telefoniczne i radiotechniczne</t>
  </si>
  <si>
    <t>Przenośniki ogólnego zastosowania</t>
  </si>
  <si>
    <t>Urządzenia klimatyzacyjne</t>
  </si>
  <si>
    <t>Urządzenia do czyszczenia wody</t>
  </si>
  <si>
    <t>Urządzenia przeciwpożarowe</t>
  </si>
  <si>
    <t>ŚRODKI TRANSPORTU</t>
  </si>
  <si>
    <t>Przyczepy</t>
  </si>
  <si>
    <t xml:space="preserve">Samochody specjalne </t>
  </si>
  <si>
    <t>Ciągniki</t>
  </si>
  <si>
    <t>NARZĘDZIA, PRZYRZĄDY, RUCHOMOŚCI I WYPOSAŻENIE 
GDZIE INDZIEJ NIESKLASYFIKOWANE</t>
  </si>
  <si>
    <t>Wyposażenie placówek kulturalno-oświatowych</t>
  </si>
  <si>
    <r>
      <t>zwiększeń w ewidencji środków trwałych, na podstawie wystawionych dowodów księgowych</t>
    </r>
    <r>
      <rPr>
        <sz val="10"/>
        <rFont val="Arial CE"/>
        <family val="0"/>
      </rPr>
      <t xml:space="preserve">   </t>
    </r>
    <r>
      <rPr>
        <u val="single"/>
        <sz val="10"/>
        <rFont val="Arial CE"/>
        <family val="2"/>
      </rPr>
      <t xml:space="preserve">
na łączną kwotę: </t>
    </r>
  </si>
  <si>
    <t>zmniejszeń w ewidencji środków trwałych na łączną kwotę:</t>
  </si>
  <si>
    <t>Dane o dochodach uzyskanych z tytułu wykonywania 
praw własności i innych praw majątkowych</t>
  </si>
  <si>
    <t>(eksploatacja + opłaty)</t>
  </si>
  <si>
    <t xml:space="preserve">     f) sala gimnastyczna w Krupskim Młynie</t>
  </si>
  <si>
    <t xml:space="preserve">   c) place zabaw - Krupski Młyn</t>
  </si>
  <si>
    <t xml:space="preserve">   d) plac zabaw - Odmuchów</t>
  </si>
  <si>
    <t xml:space="preserve">   e) miasteczko rowerowe - Krupski Młyn</t>
  </si>
  <si>
    <t xml:space="preserve">   f) basen kąpielowy</t>
  </si>
  <si>
    <t xml:space="preserve">   g) boisko do siatkówki i koszykówski</t>
  </si>
  <si>
    <t xml:space="preserve">   h) korty tenisowe</t>
  </si>
  <si>
    <t xml:space="preserve">   i) nawierzchnia betonowa służąca pokazom i treningom</t>
  </si>
  <si>
    <t xml:space="preserve">   j) boisko do piłki nożnej + widownia mała</t>
  </si>
  <si>
    <t xml:space="preserve">   k) łapacz piłek </t>
  </si>
  <si>
    <t xml:space="preserve">   l) siłownia zewnętrzna</t>
  </si>
  <si>
    <t>Urządzenia do oczyszczania gazów</t>
  </si>
  <si>
    <t>Urządzenia teletransmisji przewodowej</t>
  </si>
  <si>
    <t>Narzędzia i wyposażenie pozostałe</t>
  </si>
  <si>
    <t xml:space="preserve">     a) budynek wielofunkcyjny przy  ul. 1-go Maja</t>
  </si>
  <si>
    <t xml:space="preserve">     c) budynek przy ul. Tarnogórskiej w Potępie</t>
  </si>
  <si>
    <t>Rurociągi, linie telekomunikacyjne i elektroenergetyczne, przesyłowe</t>
  </si>
  <si>
    <t>W związku z powyższym wartość mienia komunalnego na dzień 31.12.2015 r.  w porównaniu</t>
  </si>
  <si>
    <t>W okresie od 1 stycznia do 31 grudnia 2015 r. dokonano:</t>
  </si>
  <si>
    <t xml:space="preserve">Wartość brutto mienia komunalnego na dzień 31 grudnia 2016r. według ewidencji księgowej </t>
  </si>
  <si>
    <t xml:space="preserve">   e) przejście dla pieszych - ul. Leśna</t>
  </si>
  <si>
    <t>11.</t>
  </si>
  <si>
    <t>Urządzenia nadawcze dla radiofonii i telewizji</t>
  </si>
  <si>
    <t>12.</t>
  </si>
  <si>
    <t>Kontenery</t>
  </si>
  <si>
    <t xml:space="preserve">Wartość mienia gminnego na dzień 31.12.2015 r wynosiła: </t>
  </si>
  <si>
    <r>
      <t xml:space="preserve">z rokiem poprzednim </t>
    </r>
    <r>
      <rPr>
        <b/>
        <sz val="10"/>
        <rFont val="Arial CE"/>
        <family val="0"/>
      </rPr>
      <t xml:space="preserve">uległa zmniejszeniu o: </t>
    </r>
  </si>
  <si>
    <t>c) wartość przejętego budynku transportu i łączności</t>
  </si>
  <si>
    <t>a) budowa przejścia dla pieszych</t>
  </si>
  <si>
    <t>e) zakup kosiarki</t>
  </si>
  <si>
    <t>b) budowa sieci kanalizacyjnej</t>
  </si>
  <si>
    <t>d) zakup pompy szlamowej</t>
  </si>
  <si>
    <t>f) urządzenia nadawcze dla radiofonii i telewizji</t>
  </si>
  <si>
    <t>g) urządzenia do oczyszczania gazów</t>
  </si>
  <si>
    <t>h) zakup kontenera</t>
  </si>
  <si>
    <t>a) zamianą i sprzedażą działek oraz lokali mieszkalnych 
    wraz z udziałem ułamkowym gruntu oraz towarzyszącą 
    infrastrukturą</t>
  </si>
  <si>
    <t>i) komunalizaca mienia</t>
  </si>
  <si>
    <r>
      <t>W okresie od 1 stycznia do 31 grudnia 2016 r dochody z mienia komunalnego</t>
    </r>
    <r>
      <rPr>
        <b/>
        <sz val="10"/>
        <rFont val="Arial CE"/>
        <family val="0"/>
      </rPr>
      <t>                       </t>
    </r>
  </si>
  <si>
    <t>Załącznik Nr 4 do Zarządzenia Nr 0050/ 40 /17
Wójta Gminy Krupski Młyn z dnia 30 marca 2017 r.</t>
  </si>
  <si>
    <t>Krupski Młyn, dnia 30.03.2017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</si>
</sst>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5"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u val="single"/>
      <sz val="11"/>
      <name val="Arial CE"/>
      <family val="2"/>
    </font>
    <font>
      <sz val="11"/>
      <name val="Arial CE"/>
      <family val="0"/>
    </font>
    <font>
      <u val="single"/>
      <sz val="11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 quotePrefix="1">
      <alignment horizontal="center"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 quotePrefix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7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right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9"/>
  <sheetViews>
    <sheetView tabSelected="1" zoomScalePageLayoutView="0" workbookViewId="0" topLeftCell="A1">
      <selection activeCell="N329" sqref="N329"/>
    </sheetView>
  </sheetViews>
  <sheetFormatPr defaultColWidth="9.00390625" defaultRowHeight="12.75"/>
  <cols>
    <col min="1" max="1" width="4.625" style="18" customWidth="1"/>
    <col min="7" max="7" width="12.625" style="0" customWidth="1"/>
    <col min="8" max="8" width="7.625" style="0" customWidth="1"/>
    <col min="9" max="9" width="19.125" style="0" customWidth="1"/>
    <col min="10" max="10" width="12.375" style="0" customWidth="1"/>
    <col min="11" max="11" width="13.125" style="0" bestFit="1" customWidth="1"/>
    <col min="12" max="12" width="10.125" style="0" bestFit="1" customWidth="1"/>
  </cols>
  <sheetData>
    <row r="1" spans="1:9" s="3" customFormat="1" ht="30.75" customHeight="1">
      <c r="A1" s="6"/>
      <c r="F1" s="68" t="s">
        <v>157</v>
      </c>
      <c r="G1" s="68"/>
      <c r="H1" s="68"/>
      <c r="I1" s="68"/>
    </row>
    <row r="2" spans="1:9" s="3" customFormat="1" ht="28.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1:9" s="3" customFormat="1" ht="13.5" customHeight="1">
      <c r="A3" s="6"/>
      <c r="B3" s="32"/>
      <c r="C3" s="32"/>
      <c r="D3" s="32"/>
      <c r="E3" s="32"/>
      <c r="F3" s="32"/>
      <c r="G3" s="32"/>
      <c r="H3" s="32"/>
      <c r="I3" s="32"/>
    </row>
    <row r="4" spans="1:9" s="3" customFormat="1" ht="45" customHeight="1">
      <c r="A4" s="62" t="s">
        <v>59</v>
      </c>
      <c r="B4" s="62"/>
      <c r="C4" s="62"/>
      <c r="D4" s="62"/>
      <c r="E4" s="62"/>
      <c r="F4" s="62"/>
      <c r="G4" s="62"/>
      <c r="H4" s="62"/>
      <c r="I4" s="62"/>
    </row>
    <row r="5" spans="1:9" s="3" customFormat="1" ht="11.25" customHeight="1">
      <c r="A5" s="6"/>
      <c r="B5" s="28"/>
      <c r="C5" s="28"/>
      <c r="D5" s="28"/>
      <c r="E5" s="28"/>
      <c r="F5" s="28"/>
      <c r="G5" s="28"/>
      <c r="H5" s="28"/>
      <c r="I5" s="28"/>
    </row>
    <row r="6" spans="1:9" s="3" customFormat="1" ht="16.5" customHeight="1">
      <c r="A6" s="63" t="s">
        <v>138</v>
      </c>
      <c r="B6" s="63"/>
      <c r="C6" s="63"/>
      <c r="D6" s="63"/>
      <c r="E6" s="63"/>
      <c r="F6" s="63"/>
      <c r="G6" s="63"/>
      <c r="H6" s="63"/>
      <c r="I6" s="63"/>
    </row>
    <row r="7" spans="1:9" s="3" customFormat="1" ht="21.75" customHeight="1">
      <c r="A7" s="6"/>
      <c r="B7" s="28"/>
      <c r="C7" s="28"/>
      <c r="D7" s="28"/>
      <c r="E7" s="69" t="s">
        <v>58</v>
      </c>
      <c r="F7" s="69"/>
      <c r="G7" s="69"/>
      <c r="H7" s="5" t="s">
        <v>5</v>
      </c>
      <c r="I7" s="34">
        <v>71637656.36</v>
      </c>
    </row>
    <row r="8" s="3" customFormat="1" ht="11.25" customHeight="1">
      <c r="A8" s="6"/>
    </row>
    <row r="9" spans="1:2" s="3" customFormat="1" ht="11.25" customHeight="1">
      <c r="A9" s="6"/>
      <c r="B9" s="3" t="s">
        <v>0</v>
      </c>
    </row>
    <row r="10" s="3" customFormat="1" ht="11.25" customHeight="1">
      <c r="A10" s="6"/>
    </row>
    <row r="11" spans="1:2" s="7" customFormat="1" ht="11.25" customHeight="1">
      <c r="A11" s="36"/>
      <c r="B11" s="7" t="s">
        <v>2</v>
      </c>
    </row>
    <row r="12" s="7" customFormat="1" ht="11.25" customHeight="1">
      <c r="A12" s="36"/>
    </row>
    <row r="13" s="3" customFormat="1" ht="11.25" customHeight="1">
      <c r="A13" s="6"/>
    </row>
    <row r="14" spans="1:9" s="3" customFormat="1" ht="11.25" customHeight="1">
      <c r="A14" s="6"/>
      <c r="B14" s="3" t="s">
        <v>4</v>
      </c>
      <c r="H14" s="5" t="s">
        <v>5</v>
      </c>
      <c r="I14" s="4">
        <v>29019826.18</v>
      </c>
    </row>
    <row r="15" spans="1:9" s="3" customFormat="1" ht="11.25" customHeight="1">
      <c r="A15" s="6"/>
      <c r="H15" s="6"/>
      <c r="I15" s="4"/>
    </row>
    <row r="16" spans="1:9" s="3" customFormat="1" ht="11.25" customHeight="1">
      <c r="A16" s="6"/>
      <c r="B16" s="3" t="s">
        <v>6</v>
      </c>
      <c r="H16" s="5" t="s">
        <v>5</v>
      </c>
      <c r="I16" s="4">
        <v>19163867.34</v>
      </c>
    </row>
    <row r="17" spans="1:9" s="3" customFormat="1" ht="11.25" customHeight="1">
      <c r="A17" s="6"/>
      <c r="H17" s="6"/>
      <c r="I17" s="4"/>
    </row>
    <row r="18" spans="1:9" s="3" customFormat="1" ht="11.25" customHeight="1">
      <c r="A18" s="6"/>
      <c r="B18" s="3" t="s">
        <v>7</v>
      </c>
      <c r="H18" s="5" t="s">
        <v>5</v>
      </c>
      <c r="I18" s="4">
        <v>21218302.29</v>
      </c>
    </row>
    <row r="19" spans="1:9" s="3" customFormat="1" ht="11.25" customHeight="1">
      <c r="A19" s="6"/>
      <c r="H19" s="6"/>
      <c r="I19" s="4"/>
    </row>
    <row r="20" spans="1:9" s="3" customFormat="1" ht="11.25" customHeight="1">
      <c r="A20" s="6"/>
      <c r="B20" s="3" t="s">
        <v>8</v>
      </c>
      <c r="H20" s="5" t="s">
        <v>5</v>
      </c>
      <c r="I20" s="4">
        <v>291949.5</v>
      </c>
    </row>
    <row r="21" spans="1:9" s="3" customFormat="1" ht="11.25" customHeight="1">
      <c r="A21" s="6"/>
      <c r="H21" s="5"/>
      <c r="I21" s="4"/>
    </row>
    <row r="22" spans="1:9" s="3" customFormat="1" ht="11.25" customHeight="1">
      <c r="A22" s="6"/>
      <c r="B22" s="3" t="s">
        <v>51</v>
      </c>
      <c r="H22" s="5" t="s">
        <v>5</v>
      </c>
      <c r="I22" s="4">
        <v>1287241.03</v>
      </c>
    </row>
    <row r="23" spans="1:9" s="3" customFormat="1" ht="11.25" customHeight="1">
      <c r="A23" s="6"/>
      <c r="H23" s="5"/>
      <c r="I23" s="4"/>
    </row>
    <row r="24" spans="1:9" s="3" customFormat="1" ht="11.25" customHeight="1">
      <c r="A24" s="6"/>
      <c r="B24" s="3" t="s">
        <v>9</v>
      </c>
      <c r="H24" s="5" t="s">
        <v>5</v>
      </c>
      <c r="I24" s="4">
        <v>22152.68</v>
      </c>
    </row>
    <row r="25" spans="1:9" s="3" customFormat="1" ht="11.25" customHeight="1">
      <c r="A25" s="6"/>
      <c r="H25" s="5"/>
      <c r="I25" s="4"/>
    </row>
    <row r="26" spans="1:9" s="3" customFormat="1" ht="11.25" customHeight="1">
      <c r="A26" s="6"/>
      <c r="B26" s="3" t="s">
        <v>10</v>
      </c>
      <c r="H26" s="5" t="s">
        <v>5</v>
      </c>
      <c r="I26" s="4">
        <v>401045.48</v>
      </c>
    </row>
    <row r="27" spans="1:8" s="3" customFormat="1" ht="11.25" customHeight="1">
      <c r="A27" s="6"/>
      <c r="H27" s="5"/>
    </row>
    <row r="28" spans="1:9" s="3" customFormat="1" ht="11.25" customHeight="1">
      <c r="A28" s="6"/>
      <c r="B28" s="3" t="s">
        <v>11</v>
      </c>
      <c r="H28" s="5" t="s">
        <v>5</v>
      </c>
      <c r="I28" s="3">
        <v>210051.86</v>
      </c>
    </row>
    <row r="29" spans="1:8" s="3" customFormat="1" ht="11.25" customHeight="1">
      <c r="A29" s="6"/>
      <c r="H29" s="5"/>
    </row>
    <row r="30" spans="1:9" s="3" customFormat="1" ht="11.25" customHeight="1">
      <c r="A30" s="6"/>
      <c r="B30" s="3" t="s">
        <v>50</v>
      </c>
      <c r="H30" s="5" t="s">
        <v>5</v>
      </c>
      <c r="I30" s="3">
        <v>23220</v>
      </c>
    </row>
    <row r="31" spans="1:8" s="3" customFormat="1" ht="11.25" customHeight="1">
      <c r="A31" s="6"/>
      <c r="H31" s="6"/>
    </row>
    <row r="32" spans="1:2" s="3" customFormat="1" ht="11.25" customHeight="1">
      <c r="A32" s="6"/>
      <c r="B32" s="3" t="s">
        <v>0</v>
      </c>
    </row>
    <row r="33" s="3" customFormat="1" ht="11.25" customHeight="1">
      <c r="A33" s="6"/>
    </row>
    <row r="34" spans="1:9" s="3" customFormat="1" ht="14.25" customHeight="1" thickBot="1">
      <c r="A34" s="6"/>
      <c r="C34" s="7"/>
      <c r="D34" s="7"/>
      <c r="E34" s="7"/>
      <c r="F34" s="10" t="s">
        <v>12</v>
      </c>
      <c r="G34" s="11"/>
      <c r="H34" s="12" t="s">
        <v>5</v>
      </c>
      <c r="I34" s="10">
        <f>SUM(I14:I30)</f>
        <v>71637656.36000001</v>
      </c>
    </row>
    <row r="35" s="3" customFormat="1" ht="11.25" customHeight="1">
      <c r="A35" s="6"/>
    </row>
    <row r="36" spans="2:9" ht="12.75">
      <c r="B36" s="8"/>
      <c r="C36" s="8"/>
      <c r="D36" s="8"/>
      <c r="E36" s="8"/>
      <c r="F36" s="8"/>
      <c r="G36" s="8"/>
      <c r="H36" s="8"/>
      <c r="I36" s="8"/>
    </row>
    <row r="37" spans="2:9" ht="12.75" customHeight="1">
      <c r="B37" s="2"/>
      <c r="C37" s="1"/>
      <c r="D37" s="1"/>
      <c r="E37" s="1"/>
      <c r="F37" s="1"/>
      <c r="G37" s="1"/>
      <c r="H37" s="1"/>
      <c r="I37" s="1"/>
    </row>
    <row r="38" spans="2:9" ht="12.75" customHeight="1">
      <c r="B38" s="2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1:9" ht="12.75" customHeight="1">
      <c r="A40" s="35" t="s">
        <v>24</v>
      </c>
      <c r="B40" s="70" t="s">
        <v>47</v>
      </c>
      <c r="C40" s="70"/>
      <c r="D40" s="70"/>
      <c r="E40" s="70"/>
      <c r="F40" s="70"/>
      <c r="G40" s="70"/>
      <c r="H40" s="70"/>
      <c r="I40" s="70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1:9" ht="11.25" customHeight="1">
      <c r="A43" s="18" t="s">
        <v>31</v>
      </c>
      <c r="B43" s="1" t="s">
        <v>25</v>
      </c>
      <c r="C43" s="1"/>
      <c r="D43" s="1"/>
      <c r="E43" s="1"/>
      <c r="F43" s="1"/>
      <c r="G43" s="1"/>
      <c r="H43" s="9" t="s">
        <v>5</v>
      </c>
      <c r="I43" s="13">
        <v>4830251.43</v>
      </c>
    </row>
    <row r="44" spans="2:9" ht="11.25" customHeight="1">
      <c r="B44" s="1"/>
      <c r="C44" s="1"/>
      <c r="D44" s="1"/>
      <c r="E44" s="1"/>
      <c r="F44" s="1"/>
      <c r="G44" s="1"/>
      <c r="H44" s="1"/>
      <c r="I44" s="13"/>
    </row>
    <row r="45" spans="1:9" ht="11.25" customHeight="1">
      <c r="A45" s="18" t="s">
        <v>32</v>
      </c>
      <c r="B45" s="1" t="s">
        <v>26</v>
      </c>
      <c r="C45" s="1"/>
      <c r="D45" s="1"/>
      <c r="E45" s="1"/>
      <c r="F45" s="1"/>
      <c r="G45" s="1"/>
      <c r="H45" s="9" t="s">
        <v>5</v>
      </c>
      <c r="I45" s="13">
        <v>10090002.12</v>
      </c>
    </row>
    <row r="46" ht="11.25" customHeight="1">
      <c r="I46" s="14"/>
    </row>
    <row r="47" spans="1:9" ht="11.25" customHeight="1">
      <c r="A47" s="18" t="s">
        <v>33</v>
      </c>
      <c r="B47" s="1" t="s">
        <v>27</v>
      </c>
      <c r="C47" s="1"/>
      <c r="D47" s="1"/>
      <c r="E47" s="1"/>
      <c r="F47" s="1"/>
      <c r="G47" s="1"/>
      <c r="H47" s="9" t="s">
        <v>5</v>
      </c>
      <c r="I47" s="13">
        <v>12113951.38</v>
      </c>
    </row>
    <row r="48" ht="11.25" customHeight="1">
      <c r="I48" s="14"/>
    </row>
    <row r="49" spans="1:9" ht="11.25" customHeight="1">
      <c r="A49" s="18" t="s">
        <v>34</v>
      </c>
      <c r="B49" s="1" t="s">
        <v>28</v>
      </c>
      <c r="C49" s="1"/>
      <c r="D49" s="1"/>
      <c r="E49" s="1"/>
      <c r="F49" s="1"/>
      <c r="G49" s="1"/>
      <c r="H49" s="9" t="s">
        <v>5</v>
      </c>
      <c r="I49" s="13">
        <v>44716</v>
      </c>
    </row>
    <row r="50" ht="11.25" customHeight="1">
      <c r="I50" s="14"/>
    </row>
    <row r="51" spans="1:9" ht="11.25" customHeight="1">
      <c r="A51" s="18" t="s">
        <v>35</v>
      </c>
      <c r="B51" s="1" t="s">
        <v>29</v>
      </c>
      <c r="C51" s="1"/>
      <c r="D51" s="1"/>
      <c r="E51" s="1"/>
      <c r="F51" s="1"/>
      <c r="G51" s="1"/>
      <c r="H51" s="9" t="s">
        <v>5</v>
      </c>
      <c r="I51" s="13">
        <v>762609.25</v>
      </c>
    </row>
    <row r="52" spans="2:9" ht="11.25" customHeight="1">
      <c r="B52" s="1"/>
      <c r="C52" s="1"/>
      <c r="D52" s="1"/>
      <c r="E52" s="1"/>
      <c r="F52" s="1"/>
      <c r="G52" s="1"/>
      <c r="H52" s="9"/>
      <c r="I52" s="13"/>
    </row>
    <row r="53" spans="1:9" ht="11.25" customHeight="1">
      <c r="A53" s="18" t="s">
        <v>36</v>
      </c>
      <c r="B53" s="1" t="s">
        <v>30</v>
      </c>
      <c r="C53" s="1"/>
      <c r="D53" s="1"/>
      <c r="E53" s="1"/>
      <c r="F53" s="1"/>
      <c r="G53" s="1"/>
      <c r="H53" s="9" t="s">
        <v>5</v>
      </c>
      <c r="I53" s="13">
        <v>1178296</v>
      </c>
    </row>
    <row r="54" spans="2:9" ht="11.25" customHeight="1">
      <c r="B54" s="1"/>
      <c r="C54" s="1"/>
      <c r="D54" s="1"/>
      <c r="E54" s="1"/>
      <c r="F54" s="1"/>
      <c r="G54" s="1"/>
      <c r="H54" s="9"/>
      <c r="I54" s="13"/>
    </row>
    <row r="55" ht="12.75">
      <c r="I55" s="14"/>
    </row>
    <row r="56" spans="2:9" ht="12.75" customHeight="1" thickBot="1">
      <c r="B56" s="1"/>
      <c r="C56" s="1"/>
      <c r="D56" s="1"/>
      <c r="E56" s="1"/>
      <c r="F56" s="15" t="s">
        <v>13</v>
      </c>
      <c r="G56" s="15"/>
      <c r="H56" s="17" t="s">
        <v>5</v>
      </c>
      <c r="I56" s="16">
        <f>I43+I45+I47+I49+I51+I53</f>
        <v>29019826.18</v>
      </c>
    </row>
    <row r="57" spans="1:9" s="37" customFormat="1" ht="39" customHeight="1">
      <c r="A57" s="38" t="s">
        <v>46</v>
      </c>
      <c r="B57" s="72" t="s">
        <v>45</v>
      </c>
      <c r="C57" s="72"/>
      <c r="D57" s="72"/>
      <c r="E57" s="72"/>
      <c r="F57" s="72"/>
      <c r="G57" s="72"/>
      <c r="H57" s="72"/>
      <c r="I57" s="72"/>
    </row>
    <row r="58" spans="1:9" s="37" customFormat="1" ht="12.75" customHeight="1">
      <c r="A58" s="38"/>
      <c r="B58" s="49"/>
      <c r="C58" s="49"/>
      <c r="D58" s="49"/>
      <c r="E58" s="49"/>
      <c r="F58" s="49"/>
      <c r="G58" s="49"/>
      <c r="H58" s="49"/>
      <c r="I58" s="49"/>
    </row>
    <row r="60" spans="2:9" ht="12.75">
      <c r="B60" s="42" t="s">
        <v>65</v>
      </c>
      <c r="C60" s="42"/>
      <c r="I60" s="43">
        <f>I63+I65+I67+I69+I71+I87+I89+I91+I73</f>
        <v>19163867.060000002</v>
      </c>
    </row>
    <row r="61" spans="2:9" ht="12.75">
      <c r="B61" s="42"/>
      <c r="C61" s="42"/>
      <c r="I61" s="43"/>
    </row>
    <row r="63" spans="1:9" ht="12.75" customHeight="1">
      <c r="A63" s="18" t="s">
        <v>31</v>
      </c>
      <c r="B63" s="1" t="s">
        <v>37</v>
      </c>
      <c r="C63" s="1"/>
      <c r="D63" s="1"/>
      <c r="E63" s="1"/>
      <c r="F63" s="1"/>
      <c r="G63" s="1"/>
      <c r="H63" s="9" t="s">
        <v>5</v>
      </c>
      <c r="I63" s="13">
        <v>1820321.98</v>
      </c>
    </row>
    <row r="64" spans="2:9" ht="12.75">
      <c r="B64" s="1"/>
      <c r="C64" s="1"/>
      <c r="D64" s="1"/>
      <c r="E64" s="1"/>
      <c r="F64" s="1"/>
      <c r="G64" s="1"/>
      <c r="H64" s="1"/>
      <c r="I64" s="13"/>
    </row>
    <row r="65" spans="1:9" ht="12.75" customHeight="1">
      <c r="A65" s="18" t="s">
        <v>32</v>
      </c>
      <c r="B65" s="1" t="s">
        <v>61</v>
      </c>
      <c r="C65" s="1"/>
      <c r="D65" s="1"/>
      <c r="E65" s="1"/>
      <c r="F65" s="1"/>
      <c r="G65" s="1"/>
      <c r="H65" s="9" t="s">
        <v>5</v>
      </c>
      <c r="I65" s="13">
        <v>126175</v>
      </c>
    </row>
    <row r="66" spans="2:9" ht="12.75">
      <c r="B66" s="1"/>
      <c r="C66" s="1"/>
      <c r="D66" s="1"/>
      <c r="E66" s="1"/>
      <c r="F66" s="1"/>
      <c r="G66" s="1"/>
      <c r="H66" s="1"/>
      <c r="I66" s="13"/>
    </row>
    <row r="67" spans="1:9" ht="12.75" customHeight="1">
      <c r="A67" s="18" t="s">
        <v>33</v>
      </c>
      <c r="B67" s="1" t="s">
        <v>38</v>
      </c>
      <c r="C67" s="1"/>
      <c r="D67" s="1"/>
      <c r="E67" s="1"/>
      <c r="F67" s="1"/>
      <c r="G67" s="1"/>
      <c r="H67" s="9" t="s">
        <v>5</v>
      </c>
      <c r="I67" s="13">
        <v>6257399.89</v>
      </c>
    </row>
    <row r="68" spans="2:9" ht="12.75">
      <c r="B68" s="1"/>
      <c r="C68" s="1"/>
      <c r="D68" s="1"/>
      <c r="E68" s="1"/>
      <c r="F68" s="1"/>
      <c r="G68" s="1"/>
      <c r="H68" s="1"/>
      <c r="I68" s="13"/>
    </row>
    <row r="69" spans="1:9" ht="12.75" customHeight="1">
      <c r="A69" s="18" t="s">
        <v>34</v>
      </c>
      <c r="B69" s="1" t="s">
        <v>62</v>
      </c>
      <c r="C69" s="1"/>
      <c r="D69" s="1"/>
      <c r="E69" s="1"/>
      <c r="F69" s="1"/>
      <c r="G69" s="1"/>
      <c r="H69" s="9" t="s">
        <v>5</v>
      </c>
      <c r="I69" s="13">
        <v>93370.86</v>
      </c>
    </row>
    <row r="70" spans="2:9" ht="12.75">
      <c r="B70" s="1"/>
      <c r="C70" s="1"/>
      <c r="D70" s="1"/>
      <c r="E70" s="1"/>
      <c r="F70" s="1"/>
      <c r="G70" s="1"/>
      <c r="H70" s="1"/>
      <c r="I70" s="13"/>
    </row>
    <row r="71" spans="1:9" ht="12.75" customHeight="1">
      <c r="A71" s="18" t="s">
        <v>35</v>
      </c>
      <c r="B71" s="1" t="s">
        <v>39</v>
      </c>
      <c r="C71" s="1"/>
      <c r="D71" s="1"/>
      <c r="E71" s="1"/>
      <c r="F71" s="1"/>
      <c r="G71" s="1"/>
      <c r="H71" s="9" t="s">
        <v>5</v>
      </c>
      <c r="I71" s="13">
        <f>63687.22+23593.56+14813.65</f>
        <v>102094.43</v>
      </c>
    </row>
    <row r="72" spans="2:9" ht="12.75">
      <c r="B72" s="1"/>
      <c r="C72" s="1"/>
      <c r="D72" s="1"/>
      <c r="E72" s="1"/>
      <c r="F72" s="1"/>
      <c r="G72" s="1"/>
      <c r="H72" s="1"/>
      <c r="I72" s="13"/>
    </row>
    <row r="73" spans="1:9" ht="12.75" customHeight="1">
      <c r="A73" s="18" t="s">
        <v>36</v>
      </c>
      <c r="B73" s="1" t="s">
        <v>63</v>
      </c>
      <c r="C73" s="1"/>
      <c r="D73" s="1"/>
      <c r="E73" s="1"/>
      <c r="F73" s="1"/>
      <c r="G73" s="1"/>
      <c r="H73" s="9"/>
      <c r="I73" s="13">
        <f>I75+I77+I79+I81+I83+I85</f>
        <v>9178877.26</v>
      </c>
    </row>
    <row r="74" spans="2:9" ht="12.75" customHeight="1">
      <c r="B74" s="1"/>
      <c r="C74" s="1"/>
      <c r="D74" s="1"/>
      <c r="E74" s="1"/>
      <c r="F74" s="1"/>
      <c r="G74" s="1"/>
      <c r="H74" s="9"/>
      <c r="I74" s="13"/>
    </row>
    <row r="75" spans="1:9" ht="12.75" customHeight="1">
      <c r="A75" s="41"/>
      <c r="B75" s="44" t="s">
        <v>133</v>
      </c>
      <c r="C75" s="44"/>
      <c r="D75" s="44"/>
      <c r="E75" s="44"/>
      <c r="F75" s="44"/>
      <c r="G75" s="44"/>
      <c r="H75" s="45" t="s">
        <v>5</v>
      </c>
      <c r="I75" s="46">
        <v>363562</v>
      </c>
    </row>
    <row r="76" spans="1:9" ht="12.75" customHeight="1">
      <c r="A76" s="41"/>
      <c r="B76" s="44"/>
      <c r="C76" s="44"/>
      <c r="D76" s="44"/>
      <c r="E76" s="44"/>
      <c r="F76" s="44"/>
      <c r="G76" s="44"/>
      <c r="H76" s="45"/>
      <c r="I76" s="46"/>
    </row>
    <row r="77" spans="1:9" ht="12.75" customHeight="1">
      <c r="A77" s="41"/>
      <c r="B77" s="44" t="s">
        <v>18</v>
      </c>
      <c r="C77" s="44"/>
      <c r="D77" s="44"/>
      <c r="E77" s="44"/>
      <c r="F77" s="44"/>
      <c r="G77" s="44"/>
      <c r="H77" s="45" t="s">
        <v>5</v>
      </c>
      <c r="I77" s="46">
        <v>1248792</v>
      </c>
    </row>
    <row r="78" spans="1:9" ht="12.75" customHeight="1">
      <c r="A78" s="41"/>
      <c r="B78" s="44"/>
      <c r="C78" s="44"/>
      <c r="D78" s="44"/>
      <c r="E78" s="44"/>
      <c r="F78" s="44"/>
      <c r="G78" s="44"/>
      <c r="H78" s="45"/>
      <c r="I78" s="46"/>
    </row>
    <row r="79" spans="1:9" ht="15" customHeight="1">
      <c r="A79" s="41"/>
      <c r="B79" s="60" t="s">
        <v>134</v>
      </c>
      <c r="C79" s="60"/>
      <c r="D79" s="60"/>
      <c r="E79" s="60"/>
      <c r="F79" s="60"/>
      <c r="G79" s="44"/>
      <c r="H79" s="45" t="s">
        <v>5</v>
      </c>
      <c r="I79" s="46">
        <f>796550+603568.97+462436.05</f>
        <v>1862555.02</v>
      </c>
    </row>
    <row r="80" spans="1:9" ht="12.75" customHeight="1">
      <c r="A80" s="41"/>
      <c r="B80" s="44"/>
      <c r="C80" s="44"/>
      <c r="D80" s="44"/>
      <c r="E80" s="44"/>
      <c r="F80" s="44"/>
      <c r="G80" s="44"/>
      <c r="H80" s="45"/>
      <c r="I80" s="46"/>
    </row>
    <row r="81" spans="1:9" ht="12.75" customHeight="1">
      <c r="A81" s="41"/>
      <c r="B81" s="44" t="s">
        <v>64</v>
      </c>
      <c r="C81" s="44"/>
      <c r="D81" s="44"/>
      <c r="E81" s="44"/>
      <c r="F81" s="44"/>
      <c r="G81" s="44"/>
      <c r="H81" s="48" t="s">
        <v>5</v>
      </c>
      <c r="I81" s="46">
        <v>1050227.02</v>
      </c>
    </row>
    <row r="82" spans="1:9" ht="12.75" customHeight="1">
      <c r="A82" s="41"/>
      <c r="B82" s="44"/>
      <c r="C82" s="44"/>
      <c r="D82" s="44"/>
      <c r="E82" s="44"/>
      <c r="F82" s="44"/>
      <c r="G82" s="44"/>
      <c r="H82" s="45"/>
      <c r="I82" s="46"/>
    </row>
    <row r="83" spans="1:9" ht="12.75" customHeight="1">
      <c r="A83" s="41"/>
      <c r="B83" s="44" t="s">
        <v>56</v>
      </c>
      <c r="C83" s="44"/>
      <c r="D83" s="44"/>
      <c r="E83" s="44"/>
      <c r="F83" s="44"/>
      <c r="G83" s="44"/>
      <c r="H83" s="48" t="s">
        <v>5</v>
      </c>
      <c r="I83" s="46">
        <v>474635.12</v>
      </c>
    </row>
    <row r="84" spans="2:9" ht="12.75" customHeight="1">
      <c r="B84" s="1"/>
      <c r="C84" s="1"/>
      <c r="D84" s="1"/>
      <c r="E84" s="1"/>
      <c r="F84" s="1"/>
      <c r="G84" s="1"/>
      <c r="H84" s="9"/>
      <c r="I84" s="13"/>
    </row>
    <row r="85" spans="2:9" ht="12.75" customHeight="1">
      <c r="B85" s="44" t="s">
        <v>119</v>
      </c>
      <c r="C85" s="1"/>
      <c r="D85" s="1"/>
      <c r="E85" s="1"/>
      <c r="F85" s="1"/>
      <c r="G85" s="1"/>
      <c r="H85" s="48" t="s">
        <v>5</v>
      </c>
      <c r="I85" s="13">
        <v>4179106.1</v>
      </c>
    </row>
    <row r="86" spans="2:9" ht="12.75" customHeight="1">
      <c r="B86" s="1"/>
      <c r="C86" s="1"/>
      <c r="D86" s="1"/>
      <c r="E86" s="1"/>
      <c r="F86" s="1"/>
      <c r="G86" s="1"/>
      <c r="H86" s="9"/>
      <c r="I86" s="13"/>
    </row>
    <row r="87" spans="1:9" ht="12.75" customHeight="1">
      <c r="A87" s="18" t="s">
        <v>41</v>
      </c>
      <c r="B87" s="1" t="s">
        <v>40</v>
      </c>
      <c r="C87" s="1"/>
      <c r="D87" s="1"/>
      <c r="E87" s="1"/>
      <c r="F87" s="1"/>
      <c r="G87" s="1"/>
      <c r="H87" s="9" t="s">
        <v>5</v>
      </c>
      <c r="I87" s="13">
        <v>862611</v>
      </c>
    </row>
    <row r="88" spans="2:9" ht="12.75" customHeight="1">
      <c r="B88" s="1"/>
      <c r="C88" s="1"/>
      <c r="D88" s="1"/>
      <c r="E88" s="1"/>
      <c r="F88" s="1"/>
      <c r="G88" s="1"/>
      <c r="H88" s="9"/>
      <c r="I88" s="13"/>
    </row>
    <row r="89" spans="1:9" ht="12.75" customHeight="1">
      <c r="A89" s="18" t="s">
        <v>42</v>
      </c>
      <c r="B89" s="1" t="s">
        <v>66</v>
      </c>
      <c r="C89" s="1"/>
      <c r="D89" s="1"/>
      <c r="E89" s="1"/>
      <c r="F89" s="1"/>
      <c r="G89" s="1"/>
      <c r="H89" s="9" t="s">
        <v>5</v>
      </c>
      <c r="I89" s="13">
        <f>8472.07+38294.23+105924.63+11709.82</f>
        <v>164400.75</v>
      </c>
    </row>
    <row r="90" spans="2:9" ht="12.75">
      <c r="B90" s="1"/>
      <c r="C90" s="1"/>
      <c r="D90" s="1"/>
      <c r="E90" s="1"/>
      <c r="F90" s="1"/>
      <c r="G90" s="1"/>
      <c r="H90" s="1"/>
      <c r="I90" s="13"/>
    </row>
    <row r="91" spans="1:9" ht="12.75" customHeight="1">
      <c r="A91" s="18" t="s">
        <v>43</v>
      </c>
      <c r="B91" s="1" t="s">
        <v>67</v>
      </c>
      <c r="C91" s="1"/>
      <c r="D91" s="1"/>
      <c r="E91" s="1"/>
      <c r="F91" s="1"/>
      <c r="G91" s="1"/>
      <c r="H91" s="9" t="s">
        <v>5</v>
      </c>
      <c r="I91" s="13">
        <f>5861.91+552753.98</f>
        <v>558615.89</v>
      </c>
    </row>
    <row r="92" spans="2:9" ht="12.75" customHeight="1">
      <c r="B92" s="1"/>
      <c r="C92" s="1"/>
      <c r="D92" s="1"/>
      <c r="E92" s="1"/>
      <c r="F92" s="1"/>
      <c r="G92" s="1"/>
      <c r="H92" s="9"/>
      <c r="I92" s="13"/>
    </row>
    <row r="93" spans="2:9" ht="12.75">
      <c r="B93" s="1"/>
      <c r="C93" s="1"/>
      <c r="D93" s="1"/>
      <c r="E93" s="1"/>
      <c r="F93" s="1"/>
      <c r="G93" s="1"/>
      <c r="H93" s="1"/>
      <c r="I93" s="13"/>
    </row>
    <row r="94" spans="2:9" ht="12.75">
      <c r="B94" s="2" t="s">
        <v>68</v>
      </c>
      <c r="C94" s="2"/>
      <c r="D94" s="2"/>
      <c r="E94" s="2"/>
      <c r="F94" s="2"/>
      <c r="G94" s="1"/>
      <c r="H94" s="1"/>
      <c r="I94" s="50">
        <f>I97+I113+I125+I127+I129+I155+I157</f>
        <v>21218302.41</v>
      </c>
    </row>
    <row r="95" spans="2:9" ht="12.75">
      <c r="B95" s="1"/>
      <c r="C95" s="1"/>
      <c r="D95" s="1"/>
      <c r="E95" s="1"/>
      <c r="F95" s="1"/>
      <c r="G95" s="1"/>
      <c r="H95" s="1"/>
      <c r="I95" s="13"/>
    </row>
    <row r="96" spans="2:9" ht="12.75">
      <c r="B96" s="1"/>
      <c r="C96" s="1"/>
      <c r="D96" s="1"/>
      <c r="E96" s="1"/>
      <c r="F96" s="1"/>
      <c r="G96" s="1"/>
      <c r="H96" s="1"/>
      <c r="I96" s="13"/>
    </row>
    <row r="97" spans="1:9" ht="12.75">
      <c r="A97" s="18" t="s">
        <v>31</v>
      </c>
      <c r="B97" s="1" t="s">
        <v>69</v>
      </c>
      <c r="C97" s="1"/>
      <c r="D97" s="1"/>
      <c r="E97" s="1"/>
      <c r="F97" s="1"/>
      <c r="G97" s="1"/>
      <c r="H97" s="1"/>
      <c r="I97" s="13">
        <f>SUM(I99:I111)</f>
        <v>13109318.399999999</v>
      </c>
    </row>
    <row r="98" spans="2:9" ht="12.75">
      <c r="B98" s="1"/>
      <c r="C98" s="1"/>
      <c r="D98" s="1"/>
      <c r="E98" s="1"/>
      <c r="F98" s="1"/>
      <c r="G98" s="1"/>
      <c r="H98" s="1"/>
      <c r="I98" s="13"/>
    </row>
    <row r="99" spans="2:9" ht="12.75">
      <c r="B99" s="44" t="s">
        <v>73</v>
      </c>
      <c r="C99" s="44"/>
      <c r="D99" s="44"/>
      <c r="E99" s="44"/>
      <c r="F99" s="44"/>
      <c r="G99" s="44"/>
      <c r="H99" s="45" t="s">
        <v>5</v>
      </c>
      <c r="I99" s="46">
        <f>56933+66071.61+45000+119373.58+174005.38+957789.7+501308+173483</f>
        <v>2093964.27</v>
      </c>
    </row>
    <row r="100" spans="2:9" ht="12.75">
      <c r="B100" s="44"/>
      <c r="C100" s="44"/>
      <c r="D100" s="44"/>
      <c r="E100" s="44"/>
      <c r="F100" s="44"/>
      <c r="G100" s="44"/>
      <c r="H100" s="44"/>
      <c r="I100" s="46"/>
    </row>
    <row r="101" spans="2:9" ht="12.75">
      <c r="B101" s="44" t="s">
        <v>74</v>
      </c>
      <c r="C101" s="44"/>
      <c r="D101" s="44"/>
      <c r="E101" s="44"/>
      <c r="F101" s="44"/>
      <c r="G101" s="44"/>
      <c r="H101" s="45" t="s">
        <v>5</v>
      </c>
      <c r="I101" s="46">
        <f>814451.45+8075+5457+6850+42800+23591+4870+39319.28+14103.72+31506+9588+16742+100633.98+61185+4718+1347174.76+6919.32+2840.81+3893.51+1188+13354.37+15436.4+7635.71+7635.71+1789235.36+5142.08+2612.52+1296+1728+2052+2484+1296+2052+1296+2484+1728+4104+102600+89221.21+26743.24+2085.6+40704.18-2484</f>
        <v>4666349.209999999</v>
      </c>
    </row>
    <row r="102" spans="2:9" ht="12.75">
      <c r="B102" s="44"/>
      <c r="C102" s="44"/>
      <c r="D102" s="44"/>
      <c r="E102" s="44"/>
      <c r="F102" s="44"/>
      <c r="G102" s="44"/>
      <c r="H102" s="44"/>
      <c r="I102" s="46"/>
    </row>
    <row r="103" spans="2:9" ht="12.75">
      <c r="B103" s="44" t="s">
        <v>76</v>
      </c>
      <c r="C103" s="44"/>
      <c r="D103" s="44"/>
      <c r="E103" s="44"/>
      <c r="F103" s="44"/>
      <c r="G103" s="44"/>
      <c r="H103" s="45" t="s">
        <v>5</v>
      </c>
      <c r="I103" s="46">
        <f>6368.9+8915.98+3086780.51+40080.4+13304.71+129740+2949+4800.71+10061.43+35070+182227+229676.74+48000+44141+3919.06+2234+58122.91+24587.7</f>
        <v>3930980.0500000003</v>
      </c>
    </row>
    <row r="104" spans="2:9" ht="12.75">
      <c r="B104" s="44"/>
      <c r="C104" s="44"/>
      <c r="D104" s="44"/>
      <c r="E104" s="44"/>
      <c r="F104" s="44"/>
      <c r="G104" s="44"/>
      <c r="H104" s="44"/>
      <c r="I104" s="46"/>
    </row>
    <row r="105" spans="2:9" ht="12.75">
      <c r="B105" s="44" t="s">
        <v>75</v>
      </c>
      <c r="C105" s="44"/>
      <c r="D105" s="44"/>
      <c r="E105" s="44"/>
      <c r="F105" s="44"/>
      <c r="G105" s="44"/>
      <c r="H105" s="45" t="s">
        <v>5</v>
      </c>
      <c r="I105" s="46">
        <f>466884.71+2508.58+114051.83</f>
        <v>583445.12</v>
      </c>
    </row>
    <row r="106" spans="2:9" ht="12.75">
      <c r="B106" s="44"/>
      <c r="C106" s="44"/>
      <c r="D106" s="44"/>
      <c r="E106" s="44"/>
      <c r="F106" s="44"/>
      <c r="G106" s="44"/>
      <c r="H106" s="44"/>
      <c r="I106" s="46"/>
    </row>
    <row r="107" spans="2:9" ht="12.75">
      <c r="B107" s="44" t="s">
        <v>70</v>
      </c>
      <c r="C107" s="44"/>
      <c r="D107" s="44"/>
      <c r="E107" s="44"/>
      <c r="F107" s="44"/>
      <c r="G107" s="44"/>
      <c r="H107" s="45" t="s">
        <v>5</v>
      </c>
      <c r="I107" s="46">
        <f>385031.18+63493.48+5460.59+7753.97</f>
        <v>461739.22</v>
      </c>
    </row>
    <row r="108" spans="2:9" ht="12.75">
      <c r="B108" s="44"/>
      <c r="C108" s="44"/>
      <c r="D108" s="44"/>
      <c r="E108" s="44"/>
      <c r="F108" s="44"/>
      <c r="G108" s="44"/>
      <c r="H108" s="44"/>
      <c r="I108" s="46"/>
    </row>
    <row r="109" spans="2:9" ht="12.75">
      <c r="B109" s="44" t="s">
        <v>71</v>
      </c>
      <c r="C109" s="44"/>
      <c r="D109" s="44"/>
      <c r="E109" s="44"/>
      <c r="F109" s="44"/>
      <c r="G109" s="44"/>
      <c r="H109" s="45" t="s">
        <v>5</v>
      </c>
      <c r="I109" s="46">
        <f>2763.48+582.8+14574.09+5601.99+4000+13857.37+5542.95+213255.36+18509.01+48063.82+9072+28520.75+14041.82+12946.68+5777.97+32351.52+25556.3+19445.76+221377.3+3604.06+59182.09+473688.15+2207.38+113660.96</f>
        <v>1348183.6099999999</v>
      </c>
    </row>
    <row r="110" spans="2:9" ht="12.75">
      <c r="B110" s="44"/>
      <c r="C110" s="44"/>
      <c r="D110" s="44"/>
      <c r="E110" s="44"/>
      <c r="F110" s="44"/>
      <c r="G110" s="44"/>
      <c r="H110" s="44"/>
      <c r="I110" s="46"/>
    </row>
    <row r="111" spans="2:9" ht="12.75">
      <c r="B111" s="44" t="s">
        <v>72</v>
      </c>
      <c r="C111" s="44"/>
      <c r="D111" s="44"/>
      <c r="E111" s="44"/>
      <c r="F111" s="44"/>
      <c r="G111" s="44"/>
      <c r="H111" s="45" t="s">
        <v>5</v>
      </c>
      <c r="I111" s="46">
        <f>534.07+24122.85</f>
        <v>24656.92</v>
      </c>
    </row>
    <row r="112" spans="2:9" ht="31.5" customHeight="1"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8" t="s">
        <v>32</v>
      </c>
      <c r="B113" s="1" t="s">
        <v>77</v>
      </c>
      <c r="C113" s="1"/>
      <c r="D113" s="1"/>
      <c r="E113" s="1"/>
      <c r="F113" s="1"/>
      <c r="G113" s="1"/>
      <c r="H113" s="1"/>
      <c r="I113" s="13">
        <f>SUM(I115:I123)</f>
        <v>2853777.5899999994</v>
      </c>
    </row>
    <row r="114" spans="2:9" ht="12.75">
      <c r="B114" s="1"/>
      <c r="C114" s="1"/>
      <c r="D114" s="1"/>
      <c r="E114" s="1"/>
      <c r="F114" s="1"/>
      <c r="G114" s="1"/>
      <c r="H114" s="1"/>
      <c r="I114" s="13"/>
    </row>
    <row r="115" spans="2:9" ht="12.75">
      <c r="B115" s="44" t="s">
        <v>78</v>
      </c>
      <c r="C115" s="44"/>
      <c r="D115" s="44"/>
      <c r="E115" s="44"/>
      <c r="F115" s="44"/>
      <c r="G115" s="44"/>
      <c r="H115" s="45" t="s">
        <v>5</v>
      </c>
      <c r="I115" s="46">
        <f>50000+199996.94+11986.6+1345.36+9384.76+36280.83+25374.11+119850</f>
        <v>454218.60000000003</v>
      </c>
    </row>
    <row r="116" spans="2:9" ht="12.75">
      <c r="B116" s="44"/>
      <c r="C116" s="44"/>
      <c r="D116" s="44"/>
      <c r="E116" s="44"/>
      <c r="F116" s="44"/>
      <c r="G116" s="44"/>
      <c r="H116" s="44"/>
      <c r="I116" s="46"/>
    </row>
    <row r="117" spans="2:9" ht="12.75">
      <c r="B117" s="44" t="s">
        <v>79</v>
      </c>
      <c r="C117" s="44"/>
      <c r="D117" s="44"/>
      <c r="E117" s="44"/>
      <c r="F117" s="44"/>
      <c r="G117" s="44"/>
      <c r="H117" s="45" t="s">
        <v>5</v>
      </c>
      <c r="I117" s="46">
        <f>49712.72+89807.9+74453.73+41880+68096.33+5537+276955.08+28367+19477.97+46669.08+130867.66+66780.01+451952.71+222474.11+645.71+1322.43+31478.3+3020.98+8976+38890.4+21114.47+1521.35+1365+8856+22946.56+160152.43+41504.24</f>
        <v>1914825.1699999997</v>
      </c>
    </row>
    <row r="118" spans="2:9" ht="12.75">
      <c r="B118" s="44"/>
      <c r="C118" s="44"/>
      <c r="D118" s="44"/>
      <c r="E118" s="44"/>
      <c r="F118" s="44"/>
      <c r="G118" s="44"/>
      <c r="H118" s="45"/>
      <c r="I118" s="46"/>
    </row>
    <row r="119" spans="2:9" ht="12.75">
      <c r="B119" s="44" t="s">
        <v>80</v>
      </c>
      <c r="C119" s="44"/>
      <c r="D119" s="44"/>
      <c r="E119" s="44"/>
      <c r="F119" s="44"/>
      <c r="G119" s="44"/>
      <c r="H119" s="45" t="s">
        <v>5</v>
      </c>
      <c r="I119" s="46">
        <f>49514+15878.28+4046.8+1296+1567+22274.79+26660+121324.22</f>
        <v>242561.09</v>
      </c>
    </row>
    <row r="120" spans="2:9" ht="12.75">
      <c r="B120" s="44"/>
      <c r="C120" s="44"/>
      <c r="D120" s="44"/>
      <c r="E120" s="44"/>
      <c r="F120" s="44"/>
      <c r="G120" s="44"/>
      <c r="H120" s="45"/>
      <c r="I120" s="46"/>
    </row>
    <row r="121" spans="2:9" ht="12.75">
      <c r="B121" s="44" t="s">
        <v>81</v>
      </c>
      <c r="C121" s="44"/>
      <c r="D121" s="44"/>
      <c r="E121" s="44"/>
      <c r="F121" s="44"/>
      <c r="G121" s="44"/>
      <c r="H121" s="45" t="s">
        <v>5</v>
      </c>
      <c r="I121" s="46">
        <f>23595.29+23595.29+20657.77+14123.95+30808.56+20318+10134+2680+11772.91+7576.34+17219.45+12889.67</f>
        <v>195371.23</v>
      </c>
    </row>
    <row r="122" spans="2:9" ht="12.75">
      <c r="B122" s="1"/>
      <c r="C122" s="1"/>
      <c r="D122" s="1"/>
      <c r="E122" s="1"/>
      <c r="F122" s="1"/>
      <c r="G122" s="1"/>
      <c r="H122" s="9"/>
      <c r="I122" s="13"/>
    </row>
    <row r="123" spans="1:9" s="58" customFormat="1" ht="12.75">
      <c r="A123" s="41"/>
      <c r="B123" s="56" t="s">
        <v>139</v>
      </c>
      <c r="C123" s="56"/>
      <c r="D123" s="56"/>
      <c r="E123" s="56"/>
      <c r="F123" s="56"/>
      <c r="G123" s="56"/>
      <c r="H123" s="41" t="s">
        <v>5</v>
      </c>
      <c r="I123" s="57">
        <f>6150+40651.5</f>
        <v>46801.5</v>
      </c>
    </row>
    <row r="124" spans="2:9" ht="12.75">
      <c r="B124" s="1"/>
      <c r="C124" s="1"/>
      <c r="D124" s="1"/>
      <c r="E124" s="1"/>
      <c r="F124" s="1"/>
      <c r="G124" s="1"/>
      <c r="H124" s="9"/>
      <c r="I124" s="13"/>
    </row>
    <row r="125" spans="1:9" ht="12.75">
      <c r="A125" s="18" t="s">
        <v>33</v>
      </c>
      <c r="B125" s="1" t="s">
        <v>82</v>
      </c>
      <c r="C125" s="1"/>
      <c r="D125" s="1"/>
      <c r="E125" s="1"/>
      <c r="F125" s="1"/>
      <c r="G125" s="1"/>
      <c r="H125" s="45" t="s">
        <v>5</v>
      </c>
      <c r="I125" s="13">
        <f>150409.7+80795.73</f>
        <v>231205.43</v>
      </c>
    </row>
    <row r="126" spans="2:9" ht="12.75">
      <c r="B126" s="1"/>
      <c r="C126" s="1"/>
      <c r="D126" s="1"/>
      <c r="E126" s="1"/>
      <c r="F126" s="1"/>
      <c r="G126" s="1"/>
      <c r="H126" s="9"/>
      <c r="I126" s="13"/>
    </row>
    <row r="127" spans="1:9" ht="12.75">
      <c r="A127" s="18" t="s">
        <v>34</v>
      </c>
      <c r="B127" s="1" t="s">
        <v>83</v>
      </c>
      <c r="C127" s="1"/>
      <c r="D127" s="1"/>
      <c r="E127" s="1"/>
      <c r="F127" s="1"/>
      <c r="G127" s="1"/>
      <c r="H127" s="45" t="s">
        <v>5</v>
      </c>
      <c r="I127" s="13">
        <f>617087.94+40779.56</f>
        <v>657867.5</v>
      </c>
    </row>
    <row r="128" spans="2:9" ht="12.75">
      <c r="B128" s="1"/>
      <c r="C128" s="1"/>
      <c r="D128" s="1"/>
      <c r="E128" s="1"/>
      <c r="F128" s="1"/>
      <c r="G128" s="1"/>
      <c r="H128" s="9"/>
      <c r="I128" s="13"/>
    </row>
    <row r="129" spans="1:9" ht="12.75">
      <c r="A129" s="18" t="s">
        <v>84</v>
      </c>
      <c r="B129" s="1" t="s">
        <v>85</v>
      </c>
      <c r="C129" s="1"/>
      <c r="D129" s="1"/>
      <c r="E129" s="1"/>
      <c r="F129" s="1"/>
      <c r="G129" s="1"/>
      <c r="H129" s="45"/>
      <c r="I129" s="13">
        <f>SUM(I131:I153)</f>
        <v>3761362.33</v>
      </c>
    </row>
    <row r="130" spans="2:9" ht="12.75" customHeight="1">
      <c r="B130" s="1"/>
      <c r="C130" s="1"/>
      <c r="D130" s="1"/>
      <c r="E130" s="1"/>
      <c r="F130" s="1"/>
      <c r="G130" s="1"/>
      <c r="H130" s="9"/>
      <c r="I130" s="13"/>
    </row>
    <row r="131" spans="2:9" ht="14.25" customHeight="1">
      <c r="B131" s="60" t="s">
        <v>86</v>
      </c>
      <c r="C131" s="60"/>
      <c r="D131" s="60"/>
      <c r="E131" s="60"/>
      <c r="F131" s="47"/>
      <c r="G131" s="47"/>
      <c r="H131" s="45" t="s">
        <v>5</v>
      </c>
      <c r="I131" s="46">
        <v>712874</v>
      </c>
    </row>
    <row r="132" spans="2:9" ht="14.25" customHeight="1">
      <c r="B132" s="47"/>
      <c r="C132" s="47"/>
      <c r="D132" s="47"/>
      <c r="E132" s="47"/>
      <c r="F132" s="47"/>
      <c r="G132" s="47"/>
      <c r="H132" s="45"/>
      <c r="I132" s="46"/>
    </row>
    <row r="133" spans="2:9" ht="14.25" customHeight="1">
      <c r="B133" s="60" t="s">
        <v>87</v>
      </c>
      <c r="C133" s="60"/>
      <c r="D133" s="60"/>
      <c r="E133" s="60"/>
      <c r="F133" s="47"/>
      <c r="G133" s="47"/>
      <c r="H133" s="45" t="s">
        <v>5</v>
      </c>
      <c r="I133" s="46">
        <v>147664.3</v>
      </c>
    </row>
    <row r="134" spans="2:9" ht="14.25" customHeight="1">
      <c r="B134" s="47"/>
      <c r="C134" s="47"/>
      <c r="D134" s="47"/>
      <c r="E134" s="47"/>
      <c r="F134" s="47"/>
      <c r="G134" s="47"/>
      <c r="H134" s="45"/>
      <c r="I134" s="46"/>
    </row>
    <row r="135" spans="2:9" ht="14.25" customHeight="1">
      <c r="B135" s="60" t="s">
        <v>120</v>
      </c>
      <c r="C135" s="60"/>
      <c r="D135" s="60"/>
      <c r="E135" s="60"/>
      <c r="F135" s="47"/>
      <c r="G135" s="47"/>
      <c r="H135" s="45" t="s">
        <v>5</v>
      </c>
      <c r="I135" s="46">
        <f>166013.41+152694.37</f>
        <v>318707.78</v>
      </c>
    </row>
    <row r="136" spans="2:9" ht="14.25" customHeight="1">
      <c r="B136" s="47"/>
      <c r="C136" s="47"/>
      <c r="D136" s="47"/>
      <c r="E136" s="47"/>
      <c r="F136" s="47"/>
      <c r="G136" s="47"/>
      <c r="H136" s="45"/>
      <c r="I136" s="46"/>
    </row>
    <row r="137" spans="2:9" ht="14.25" customHeight="1">
      <c r="B137" s="60" t="s">
        <v>121</v>
      </c>
      <c r="C137" s="60"/>
      <c r="D137" s="60"/>
      <c r="E137" s="60"/>
      <c r="F137" s="47"/>
      <c r="G137" s="47"/>
      <c r="H137" s="45" t="s">
        <v>5</v>
      </c>
      <c r="I137" s="46">
        <v>264381.07</v>
      </c>
    </row>
    <row r="138" spans="2:9" ht="14.25" customHeight="1">
      <c r="B138" s="47"/>
      <c r="C138" s="47"/>
      <c r="D138" s="47"/>
      <c r="E138" s="47"/>
      <c r="F138" s="47"/>
      <c r="G138" s="47"/>
      <c r="H138" s="45"/>
      <c r="I138" s="46"/>
    </row>
    <row r="139" spans="2:9" ht="14.25" customHeight="1">
      <c r="B139" s="60" t="s">
        <v>122</v>
      </c>
      <c r="C139" s="60"/>
      <c r="D139" s="60"/>
      <c r="E139" s="60"/>
      <c r="F139" s="47"/>
      <c r="G139" s="47"/>
      <c r="H139" s="45" t="s">
        <v>5</v>
      </c>
      <c r="I139" s="46">
        <v>55701.87</v>
      </c>
    </row>
    <row r="140" spans="2:9" ht="12.75" customHeight="1">
      <c r="B140" s="44"/>
      <c r="C140" s="44"/>
      <c r="D140" s="44"/>
      <c r="E140" s="44"/>
      <c r="F140" s="44"/>
      <c r="G140" s="44"/>
      <c r="H140" s="45"/>
      <c r="I140" s="46"/>
    </row>
    <row r="141" spans="2:9" ht="12.75" customHeight="1">
      <c r="B141" s="44" t="s">
        <v>123</v>
      </c>
      <c r="C141" s="44"/>
      <c r="D141" s="44"/>
      <c r="E141" s="44"/>
      <c r="F141" s="44"/>
      <c r="G141" s="44"/>
      <c r="H141" s="45" t="s">
        <v>5</v>
      </c>
      <c r="I141" s="46">
        <f>959888.48</f>
        <v>959888.48</v>
      </c>
    </row>
    <row r="142" spans="2:9" ht="12.75" customHeight="1">
      <c r="B142" s="44"/>
      <c r="C142" s="44"/>
      <c r="D142" s="44"/>
      <c r="E142" s="44"/>
      <c r="F142" s="44"/>
      <c r="G142" s="44"/>
      <c r="H142" s="45"/>
      <c r="I142" s="46"/>
    </row>
    <row r="143" spans="2:9" ht="12.75" customHeight="1">
      <c r="B143" s="44" t="s">
        <v>124</v>
      </c>
      <c r="C143" s="44"/>
      <c r="D143" s="44"/>
      <c r="E143" s="44"/>
      <c r="F143" s="44"/>
      <c r="G143" s="44"/>
      <c r="H143" s="45" t="s">
        <v>5</v>
      </c>
      <c r="I143" s="46">
        <v>367894.85</v>
      </c>
    </row>
    <row r="144" spans="2:9" ht="12.75" customHeight="1">
      <c r="B144" s="44"/>
      <c r="C144" s="44"/>
      <c r="D144" s="44"/>
      <c r="E144" s="44"/>
      <c r="F144" s="44"/>
      <c r="G144" s="44"/>
      <c r="H144" s="45"/>
      <c r="I144" s="46"/>
    </row>
    <row r="145" spans="2:9" ht="12.75" customHeight="1">
      <c r="B145" s="44" t="s">
        <v>125</v>
      </c>
      <c r="C145" s="44"/>
      <c r="D145" s="44"/>
      <c r="E145" s="44"/>
      <c r="F145" s="44"/>
      <c r="G145" s="44"/>
      <c r="H145" s="45" t="s">
        <v>5</v>
      </c>
      <c r="I145" s="46">
        <v>455701.94</v>
      </c>
    </row>
    <row r="146" spans="2:9" ht="12.75" customHeight="1">
      <c r="B146" s="44"/>
      <c r="C146" s="44"/>
      <c r="D146" s="44"/>
      <c r="E146" s="44"/>
      <c r="F146" s="44"/>
      <c r="G146" s="44"/>
      <c r="H146" s="45"/>
      <c r="I146" s="46"/>
    </row>
    <row r="147" spans="2:9" ht="12.75" customHeight="1">
      <c r="B147" s="44" t="s">
        <v>126</v>
      </c>
      <c r="C147" s="44"/>
      <c r="D147" s="44"/>
      <c r="E147" s="44"/>
      <c r="F147" s="44"/>
      <c r="G147" s="44"/>
      <c r="H147" s="45" t="s">
        <v>5</v>
      </c>
      <c r="I147" s="46">
        <v>31025.53</v>
      </c>
    </row>
    <row r="148" spans="2:9" ht="12.75" customHeight="1">
      <c r="B148" s="44"/>
      <c r="C148" s="44"/>
      <c r="D148" s="44"/>
      <c r="E148" s="44"/>
      <c r="F148" s="44"/>
      <c r="G148" s="44"/>
      <c r="H148" s="45"/>
      <c r="I148" s="46"/>
    </row>
    <row r="149" spans="2:9" ht="12.75" customHeight="1">
      <c r="B149" s="44" t="s">
        <v>127</v>
      </c>
      <c r="C149" s="44"/>
      <c r="D149" s="44"/>
      <c r="E149" s="44"/>
      <c r="F149" s="44"/>
      <c r="G149" s="44"/>
      <c r="H149" s="45" t="s">
        <v>5</v>
      </c>
      <c r="I149" s="46">
        <f>17172+325457.91</f>
        <v>342629.91</v>
      </c>
    </row>
    <row r="150" spans="2:9" ht="12.75" customHeight="1">
      <c r="B150" s="44"/>
      <c r="C150" s="44"/>
      <c r="D150" s="44"/>
      <c r="E150" s="44"/>
      <c r="F150" s="44"/>
      <c r="G150" s="44"/>
      <c r="H150" s="45"/>
      <c r="I150" s="46"/>
    </row>
    <row r="151" spans="2:9" ht="12.75" customHeight="1">
      <c r="B151" s="44" t="s">
        <v>128</v>
      </c>
      <c r="C151" s="44"/>
      <c r="D151" s="44"/>
      <c r="E151" s="44"/>
      <c r="F151" s="44"/>
      <c r="G151" s="44"/>
      <c r="H151" s="45" t="s">
        <v>5</v>
      </c>
      <c r="I151" s="46">
        <v>1865.87</v>
      </c>
    </row>
    <row r="152" spans="2:9" ht="12.75" customHeight="1">
      <c r="B152" s="1"/>
      <c r="C152" s="1"/>
      <c r="D152" s="1"/>
      <c r="E152" s="1"/>
      <c r="F152" s="1"/>
      <c r="G152" s="1"/>
      <c r="H152" s="9"/>
      <c r="I152" s="13"/>
    </row>
    <row r="153" spans="2:9" ht="12.75" customHeight="1">
      <c r="B153" s="44" t="s">
        <v>129</v>
      </c>
      <c r="C153" s="44"/>
      <c r="D153" s="44"/>
      <c r="E153" s="44"/>
      <c r="F153" s="44"/>
      <c r="G153" s="44"/>
      <c r="H153" s="45" t="s">
        <v>5</v>
      </c>
      <c r="I153" s="46">
        <v>103026.73</v>
      </c>
    </row>
    <row r="154" spans="2:9" ht="12.75" customHeight="1">
      <c r="B154" s="1"/>
      <c r="C154" s="1"/>
      <c r="D154" s="1"/>
      <c r="E154" s="1"/>
      <c r="F154" s="1"/>
      <c r="G154" s="1"/>
      <c r="H154" s="9"/>
      <c r="I154" s="13"/>
    </row>
    <row r="155" spans="1:9" ht="12.75" customHeight="1">
      <c r="A155" s="18" t="s">
        <v>88</v>
      </c>
      <c r="B155" s="1" t="s">
        <v>89</v>
      </c>
      <c r="C155" s="1"/>
      <c r="D155" s="1"/>
      <c r="E155" s="1"/>
      <c r="F155" s="1"/>
      <c r="G155" s="1"/>
      <c r="H155" s="9" t="s">
        <v>5</v>
      </c>
      <c r="I155" s="13">
        <v>177841.91</v>
      </c>
    </row>
    <row r="156" spans="2:9" ht="12.75" customHeight="1">
      <c r="B156" s="1"/>
      <c r="C156" s="1"/>
      <c r="D156" s="1"/>
      <c r="E156" s="1"/>
      <c r="F156" s="1"/>
      <c r="G156" s="1"/>
      <c r="H156" s="9"/>
      <c r="I156" s="13"/>
    </row>
    <row r="157" spans="1:9" ht="12.75" customHeight="1">
      <c r="A157" s="18" t="s">
        <v>41</v>
      </c>
      <c r="B157" s="1" t="s">
        <v>135</v>
      </c>
      <c r="C157" s="1"/>
      <c r="D157" s="1"/>
      <c r="E157" s="1"/>
      <c r="F157" s="1"/>
      <c r="G157" s="1"/>
      <c r="H157" s="9" t="s">
        <v>5</v>
      </c>
      <c r="I157" s="13">
        <v>426929.25</v>
      </c>
    </row>
    <row r="158" spans="2:9" ht="12.75">
      <c r="B158" s="1"/>
      <c r="C158" s="1"/>
      <c r="D158" s="1"/>
      <c r="E158" s="1"/>
      <c r="F158" s="1"/>
      <c r="G158" s="1"/>
      <c r="H158" s="1"/>
      <c r="I158" s="13"/>
    </row>
    <row r="159" spans="2:9" ht="14.25" customHeight="1">
      <c r="B159" s="71"/>
      <c r="C159" s="71"/>
      <c r="D159" s="71"/>
      <c r="E159" s="71"/>
      <c r="F159" s="71"/>
      <c r="G159" s="71"/>
      <c r="H159" s="9"/>
      <c r="I159" s="13"/>
    </row>
    <row r="160" spans="2:9" ht="14.25" customHeight="1">
      <c r="B160" s="73" t="s">
        <v>90</v>
      </c>
      <c r="C160" s="73"/>
      <c r="D160" s="73"/>
      <c r="E160" s="73"/>
      <c r="F160" s="73"/>
      <c r="G160" s="73"/>
      <c r="H160" s="9"/>
      <c r="I160" s="50">
        <f>I163</f>
        <v>291949.5</v>
      </c>
    </row>
    <row r="161" spans="2:9" ht="16.5" customHeight="1">
      <c r="B161" s="71"/>
      <c r="C161" s="71"/>
      <c r="D161" s="71"/>
      <c r="E161" s="71"/>
      <c r="F161" s="71"/>
      <c r="G161" s="71"/>
      <c r="H161" s="9"/>
      <c r="I161" s="13"/>
    </row>
    <row r="162" spans="2:9" ht="14.25" customHeight="1">
      <c r="B162" s="30"/>
      <c r="C162" s="30"/>
      <c r="D162" s="30"/>
      <c r="E162" s="30"/>
      <c r="F162" s="30"/>
      <c r="G162" s="30"/>
      <c r="H162" s="9"/>
      <c r="I162" s="13"/>
    </row>
    <row r="163" spans="1:9" ht="12.75" customHeight="1">
      <c r="A163" s="18" t="s">
        <v>31</v>
      </c>
      <c r="B163" s="1" t="s">
        <v>91</v>
      </c>
      <c r="C163" s="1"/>
      <c r="D163" s="1"/>
      <c r="E163" s="1"/>
      <c r="F163" s="1"/>
      <c r="G163" s="1"/>
      <c r="H163" s="9" t="s">
        <v>5</v>
      </c>
      <c r="I163" s="13">
        <v>291949.5</v>
      </c>
    </row>
    <row r="164" spans="2:9" ht="12.75">
      <c r="B164" s="1"/>
      <c r="C164" s="1"/>
      <c r="D164" s="1"/>
      <c r="E164" s="1"/>
      <c r="F164" s="1"/>
      <c r="G164" s="1"/>
      <c r="H164" s="1"/>
      <c r="I164" s="13"/>
    </row>
    <row r="165" spans="2:9" ht="12.75">
      <c r="B165" s="1"/>
      <c r="C165" s="1"/>
      <c r="D165" s="1"/>
      <c r="E165" s="1"/>
      <c r="F165" s="1"/>
      <c r="G165" s="1"/>
      <c r="H165" s="1"/>
      <c r="I165" s="13"/>
    </row>
    <row r="166" spans="2:9" ht="12.75">
      <c r="B166" s="2" t="s">
        <v>92</v>
      </c>
      <c r="C166" s="1"/>
      <c r="D166" s="1"/>
      <c r="E166" s="1"/>
      <c r="F166" s="1"/>
      <c r="G166" s="1"/>
      <c r="H166" s="1"/>
      <c r="I166" s="50">
        <f>SUM(I168:I177)</f>
        <v>1287241.03</v>
      </c>
    </row>
    <row r="167" spans="2:9" ht="12.75">
      <c r="B167" s="1"/>
      <c r="C167" s="1"/>
      <c r="D167" s="1"/>
      <c r="E167" s="1"/>
      <c r="F167" s="1"/>
      <c r="G167" s="1"/>
      <c r="H167" s="1"/>
      <c r="I167" s="13"/>
    </row>
    <row r="168" spans="2:9" ht="12.75"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8" t="s">
        <v>31</v>
      </c>
      <c r="B169" s="1" t="s">
        <v>93</v>
      </c>
      <c r="C169" s="1"/>
      <c r="D169" s="1"/>
      <c r="E169" s="1"/>
      <c r="F169" s="1"/>
      <c r="G169" s="1"/>
      <c r="H169" s="9" t="s">
        <v>5</v>
      </c>
      <c r="I169" s="13">
        <v>160570.94</v>
      </c>
    </row>
    <row r="170" spans="2:9" ht="12.75"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8" t="s">
        <v>32</v>
      </c>
      <c r="B171" s="1" t="s">
        <v>94</v>
      </c>
      <c r="C171" s="1"/>
      <c r="D171" s="1"/>
      <c r="E171" s="1"/>
      <c r="F171" s="1"/>
      <c r="G171" s="1"/>
      <c r="H171" s="9" t="s">
        <v>5</v>
      </c>
      <c r="I171" s="13">
        <v>10174.8</v>
      </c>
    </row>
    <row r="172" spans="2:9" ht="12.75"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8" t="s">
        <v>33</v>
      </c>
      <c r="B173" s="1" t="s">
        <v>95</v>
      </c>
      <c r="C173" s="1"/>
      <c r="D173" s="1"/>
      <c r="E173" s="1"/>
      <c r="F173" s="1"/>
      <c r="G173" s="1"/>
      <c r="H173" s="9" t="s">
        <v>5</v>
      </c>
      <c r="I173" s="13">
        <v>34943.94</v>
      </c>
    </row>
    <row r="174" spans="2:9" ht="12.75"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8" t="s">
        <v>34</v>
      </c>
      <c r="B175" s="1" t="s">
        <v>96</v>
      </c>
      <c r="C175" s="1"/>
      <c r="D175" s="1"/>
      <c r="E175" s="1"/>
      <c r="F175" s="1"/>
      <c r="G175" s="1"/>
      <c r="H175" s="9" t="s">
        <v>5</v>
      </c>
      <c r="I175" s="13">
        <v>866692.09</v>
      </c>
    </row>
    <row r="176" spans="2:9" ht="12.75"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8" t="s">
        <v>35</v>
      </c>
      <c r="B177" s="1" t="s">
        <v>97</v>
      </c>
      <c r="C177" s="1"/>
      <c r="D177" s="1"/>
      <c r="E177" s="1"/>
      <c r="F177" s="1"/>
      <c r="G177" s="1"/>
      <c r="H177" s="9" t="s">
        <v>5</v>
      </c>
      <c r="I177" s="13">
        <v>214859.26</v>
      </c>
    </row>
    <row r="178" spans="2:9" ht="12.75">
      <c r="B178" s="1"/>
      <c r="C178" s="1"/>
      <c r="D178" s="1"/>
      <c r="E178" s="1"/>
      <c r="F178" s="1"/>
      <c r="G178" s="1"/>
      <c r="H178" s="1"/>
      <c r="I178" s="13"/>
    </row>
    <row r="179" spans="2:9" ht="12.75">
      <c r="B179" s="2" t="s">
        <v>98</v>
      </c>
      <c r="C179" s="1"/>
      <c r="D179" s="1"/>
      <c r="E179" s="1"/>
      <c r="F179" s="1"/>
      <c r="G179" s="1"/>
      <c r="H179" s="1"/>
      <c r="I179" s="50">
        <f>I182</f>
        <v>22152.68</v>
      </c>
    </row>
    <row r="180" spans="2:9" ht="12.75">
      <c r="B180" s="1"/>
      <c r="C180" s="1"/>
      <c r="D180" s="1"/>
      <c r="E180" s="1"/>
      <c r="F180" s="1"/>
      <c r="G180" s="1"/>
      <c r="H180" s="1"/>
      <c r="I180" s="13"/>
    </row>
    <row r="181" spans="2:9" ht="12.75"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8" t="s">
        <v>48</v>
      </c>
      <c r="B182" s="1" t="s">
        <v>99</v>
      </c>
      <c r="C182" s="1"/>
      <c r="D182" s="1"/>
      <c r="E182" s="1"/>
      <c r="F182" s="1"/>
      <c r="G182" s="1"/>
      <c r="H182" s="9" t="s">
        <v>5</v>
      </c>
      <c r="I182" s="13">
        <v>22152.68</v>
      </c>
    </row>
    <row r="183" spans="2:9" ht="12.75">
      <c r="B183" s="1"/>
      <c r="C183" s="1"/>
      <c r="D183" s="1"/>
      <c r="E183" s="1"/>
      <c r="F183" s="1"/>
      <c r="G183" s="1"/>
      <c r="H183" s="1"/>
      <c r="I183" s="13"/>
    </row>
    <row r="184" spans="2:9" ht="12.75">
      <c r="B184" s="1"/>
      <c r="C184" s="1"/>
      <c r="D184" s="1"/>
      <c r="E184" s="1"/>
      <c r="F184" s="1"/>
      <c r="G184" s="1"/>
      <c r="H184" s="1"/>
      <c r="I184" s="13"/>
    </row>
    <row r="185" spans="2:9" ht="12.75">
      <c r="B185" s="2" t="s">
        <v>100</v>
      </c>
      <c r="C185" s="1"/>
      <c r="D185" s="1"/>
      <c r="E185" s="1"/>
      <c r="F185" s="1"/>
      <c r="G185" s="1"/>
      <c r="H185" s="1"/>
      <c r="I185" s="50">
        <f>SUM(I188:I206)</f>
        <v>378330.16000000003</v>
      </c>
    </row>
    <row r="186" spans="2:9" ht="12.75">
      <c r="B186" s="2"/>
      <c r="C186" s="1"/>
      <c r="D186" s="1"/>
      <c r="E186" s="1"/>
      <c r="F186" s="1"/>
      <c r="G186" s="1"/>
      <c r="H186" s="1"/>
      <c r="I186" s="13"/>
    </row>
    <row r="187" spans="2:9" ht="12.75">
      <c r="B187" s="2"/>
      <c r="C187" s="1"/>
      <c r="D187" s="1"/>
      <c r="E187" s="1"/>
      <c r="F187" s="1"/>
      <c r="G187" s="1"/>
      <c r="H187" s="1"/>
      <c r="I187" s="13"/>
    </row>
    <row r="188" spans="1:9" ht="12.75">
      <c r="A188" s="18" t="s">
        <v>31</v>
      </c>
      <c r="B188" s="51" t="s">
        <v>101</v>
      </c>
      <c r="C188" s="1"/>
      <c r="D188" s="1"/>
      <c r="E188" s="1"/>
      <c r="F188" s="1"/>
      <c r="G188" s="1"/>
      <c r="H188" s="9" t="s">
        <v>5</v>
      </c>
      <c r="I188" s="13">
        <v>11737.83</v>
      </c>
    </row>
    <row r="189" spans="2:9" ht="12.75">
      <c r="B189" s="2"/>
      <c r="C189" s="1"/>
      <c r="D189" s="1"/>
      <c r="E189" s="1"/>
      <c r="F189" s="1"/>
      <c r="G189" s="1"/>
      <c r="H189" s="1"/>
      <c r="I189" s="13"/>
    </row>
    <row r="190" spans="1:9" ht="12.75">
      <c r="A190" s="18" t="s">
        <v>32</v>
      </c>
      <c r="B190" s="51" t="s">
        <v>102</v>
      </c>
      <c r="C190" s="1"/>
      <c r="D190" s="1"/>
      <c r="E190" s="1"/>
      <c r="F190" s="1"/>
      <c r="G190" s="1"/>
      <c r="H190" s="9" t="s">
        <v>5</v>
      </c>
      <c r="I190" s="13">
        <v>31421.76</v>
      </c>
    </row>
    <row r="191" spans="2:9" ht="12.75">
      <c r="B191" s="2"/>
      <c r="C191" s="1"/>
      <c r="D191" s="1"/>
      <c r="E191" s="1"/>
      <c r="F191" s="1"/>
      <c r="G191" s="1"/>
      <c r="H191" s="1"/>
      <c r="I191" s="13"/>
    </row>
    <row r="192" spans="1:9" ht="12.75">
      <c r="A192" s="18" t="s">
        <v>33</v>
      </c>
      <c r="B192" s="51" t="s">
        <v>103</v>
      </c>
      <c r="C192" s="1"/>
      <c r="D192" s="1"/>
      <c r="E192" s="1"/>
      <c r="F192" s="1"/>
      <c r="G192" s="1"/>
      <c r="H192" s="9" t="s">
        <v>5</v>
      </c>
      <c r="I192" s="13">
        <v>23363</v>
      </c>
    </row>
    <row r="193" spans="2:9" ht="12.75">
      <c r="B193" s="2"/>
      <c r="C193" s="1"/>
      <c r="D193" s="1"/>
      <c r="E193" s="1"/>
      <c r="F193" s="1"/>
      <c r="G193" s="1"/>
      <c r="H193" s="1"/>
      <c r="I193" s="13"/>
    </row>
    <row r="194" spans="1:9" ht="12.75">
      <c r="A194" s="18" t="s">
        <v>34</v>
      </c>
      <c r="B194" s="51" t="s">
        <v>104</v>
      </c>
      <c r="C194" s="1"/>
      <c r="D194" s="1"/>
      <c r="E194" s="1"/>
      <c r="F194" s="1"/>
      <c r="G194" s="1"/>
      <c r="H194" s="9" t="s">
        <v>5</v>
      </c>
      <c r="I194" s="13">
        <f>9708.5+3437.5</f>
        <v>13146</v>
      </c>
    </row>
    <row r="195" spans="2:9" ht="12.75">
      <c r="B195" s="2"/>
      <c r="C195" s="1"/>
      <c r="D195" s="1"/>
      <c r="E195" s="1"/>
      <c r="F195" s="1"/>
      <c r="G195" s="1"/>
      <c r="H195" s="1"/>
      <c r="I195" s="13"/>
    </row>
    <row r="196" spans="1:9" ht="12.75">
      <c r="A196" s="18" t="s">
        <v>35</v>
      </c>
      <c r="B196" s="51" t="s">
        <v>105</v>
      </c>
      <c r="C196" s="1"/>
      <c r="D196" s="1"/>
      <c r="E196" s="1"/>
      <c r="F196" s="1"/>
      <c r="G196" s="1"/>
      <c r="H196" s="9" t="s">
        <v>5</v>
      </c>
      <c r="I196" s="13">
        <v>6286.9</v>
      </c>
    </row>
    <row r="197" spans="2:9" ht="12.75">
      <c r="B197" s="2"/>
      <c r="C197" s="1"/>
      <c r="D197" s="1"/>
      <c r="E197" s="1"/>
      <c r="F197" s="1"/>
      <c r="G197" s="1"/>
      <c r="H197" s="1"/>
      <c r="I197" s="13"/>
    </row>
    <row r="198" spans="1:9" ht="12.75">
      <c r="A198" s="18" t="s">
        <v>36</v>
      </c>
      <c r="B198" s="51" t="s">
        <v>106</v>
      </c>
      <c r="C198" s="1"/>
      <c r="D198" s="1"/>
      <c r="E198" s="1"/>
      <c r="F198" s="1"/>
      <c r="G198" s="1"/>
      <c r="H198" s="9" t="s">
        <v>5</v>
      </c>
      <c r="I198" s="13">
        <v>9506.85</v>
      </c>
    </row>
    <row r="199" spans="2:9" ht="12.75">
      <c r="B199" s="2"/>
      <c r="C199" s="1"/>
      <c r="D199" s="1"/>
      <c r="E199" s="1"/>
      <c r="F199" s="1"/>
      <c r="G199" s="1"/>
      <c r="H199" s="1"/>
      <c r="I199" s="13"/>
    </row>
    <row r="200" spans="1:9" ht="12.75">
      <c r="A200" s="18" t="s">
        <v>41</v>
      </c>
      <c r="B200" s="51" t="s">
        <v>107</v>
      </c>
      <c r="C200" s="1"/>
      <c r="D200" s="1"/>
      <c r="E200" s="1"/>
      <c r="F200" s="1"/>
      <c r="G200" s="1"/>
      <c r="H200" s="9" t="s">
        <v>5</v>
      </c>
      <c r="I200" s="13">
        <v>150250.7</v>
      </c>
    </row>
    <row r="201" spans="2:9" ht="12.75">
      <c r="B201" s="2"/>
      <c r="C201" s="1"/>
      <c r="D201" s="1"/>
      <c r="E201" s="1"/>
      <c r="F201" s="1"/>
      <c r="G201" s="1"/>
      <c r="H201" s="1"/>
      <c r="I201" s="13"/>
    </row>
    <row r="202" spans="1:9" ht="12.75">
      <c r="A202" s="18" t="s">
        <v>42</v>
      </c>
      <c r="B202" s="51" t="s">
        <v>108</v>
      </c>
      <c r="C202" s="1"/>
      <c r="D202" s="1"/>
      <c r="E202" s="1"/>
      <c r="F202" s="1"/>
      <c r="G202" s="1"/>
      <c r="H202" s="9" t="s">
        <v>5</v>
      </c>
      <c r="I202" s="13">
        <v>7704.72</v>
      </c>
    </row>
    <row r="203" spans="2:9" ht="12.75">
      <c r="B203" s="2"/>
      <c r="C203" s="1"/>
      <c r="D203" s="1"/>
      <c r="E203" s="1"/>
      <c r="F203" s="1"/>
      <c r="G203" s="1"/>
      <c r="H203" s="1"/>
      <c r="I203" s="13"/>
    </row>
    <row r="204" spans="1:9" ht="12.75">
      <c r="A204" s="18" t="s">
        <v>43</v>
      </c>
      <c r="B204" s="51" t="s">
        <v>130</v>
      </c>
      <c r="C204" s="1"/>
      <c r="D204" s="1"/>
      <c r="E204" s="1"/>
      <c r="F204" s="1"/>
      <c r="G204" s="1"/>
      <c r="H204" s="9" t="s">
        <v>5</v>
      </c>
      <c r="I204" s="13">
        <v>106462.4</v>
      </c>
    </row>
    <row r="205" spans="2:9" ht="12.75">
      <c r="B205" s="2"/>
      <c r="C205" s="1"/>
      <c r="D205" s="1"/>
      <c r="E205" s="1"/>
      <c r="F205" s="1"/>
      <c r="G205" s="1"/>
      <c r="H205" s="1"/>
      <c r="I205" s="13"/>
    </row>
    <row r="206" spans="1:9" ht="12.75">
      <c r="A206" s="18" t="s">
        <v>44</v>
      </c>
      <c r="B206" s="51" t="s">
        <v>131</v>
      </c>
      <c r="C206" s="1"/>
      <c r="D206" s="1"/>
      <c r="E206" s="1"/>
      <c r="F206" s="1"/>
      <c r="G206" s="1"/>
      <c r="H206" s="9" t="s">
        <v>5</v>
      </c>
      <c r="I206" s="13">
        <v>18450</v>
      </c>
    </row>
    <row r="207" spans="2:9" ht="12.75">
      <c r="B207" s="2"/>
      <c r="C207" s="1"/>
      <c r="D207" s="1"/>
      <c r="E207" s="1"/>
      <c r="F207" s="1"/>
      <c r="G207" s="1"/>
      <c r="H207" s="1"/>
      <c r="I207" s="13"/>
    </row>
    <row r="208" spans="1:9" ht="12.75">
      <c r="A208" s="18" t="s">
        <v>140</v>
      </c>
      <c r="B208" s="59" t="s">
        <v>141</v>
      </c>
      <c r="C208" s="1"/>
      <c r="D208" s="1"/>
      <c r="E208" s="1"/>
      <c r="F208" s="1"/>
      <c r="G208" s="1"/>
      <c r="H208" s="18" t="s">
        <v>5</v>
      </c>
      <c r="I208" s="13">
        <v>6725.32</v>
      </c>
    </row>
    <row r="209" spans="2:9" ht="12.75">
      <c r="B209" s="2"/>
      <c r="C209" s="1"/>
      <c r="D209" s="1"/>
      <c r="E209" s="1"/>
      <c r="F209" s="1"/>
      <c r="G209" s="1"/>
      <c r="H209" s="1"/>
      <c r="I209" s="13"/>
    </row>
    <row r="210" spans="1:9" ht="12.75">
      <c r="A210" s="18" t="s">
        <v>142</v>
      </c>
      <c r="B210" s="59" t="s">
        <v>143</v>
      </c>
      <c r="C210" s="1"/>
      <c r="D210" s="1"/>
      <c r="E210" s="1"/>
      <c r="F210" s="1"/>
      <c r="G210" s="1"/>
      <c r="H210" s="18" t="s">
        <v>5</v>
      </c>
      <c r="I210" s="13">
        <v>15990</v>
      </c>
    </row>
    <row r="211" spans="2:9" ht="12.75">
      <c r="B211" s="59"/>
      <c r="C211" s="1"/>
      <c r="D211" s="1"/>
      <c r="E211" s="1"/>
      <c r="F211" s="1"/>
      <c r="G211" s="1"/>
      <c r="H211" s="1"/>
      <c r="I211" s="13"/>
    </row>
    <row r="212" spans="2:9" ht="12.75">
      <c r="B212" s="59"/>
      <c r="C212" s="1"/>
      <c r="D212" s="1"/>
      <c r="E212" s="1"/>
      <c r="F212" s="1"/>
      <c r="G212" s="1"/>
      <c r="H212" s="1"/>
      <c r="I212" s="13"/>
    </row>
    <row r="213" spans="2:9" ht="12.75">
      <c r="B213" s="2" t="s">
        <v>109</v>
      </c>
      <c r="C213" s="1"/>
      <c r="D213" s="1"/>
      <c r="E213" s="1"/>
      <c r="F213" s="1"/>
      <c r="G213" s="1"/>
      <c r="H213" s="1"/>
      <c r="I213" s="50">
        <f>SUM(I216:I220)</f>
        <v>210052.01</v>
      </c>
    </row>
    <row r="214" spans="2:9" ht="12.75">
      <c r="B214" s="2"/>
      <c r="C214" s="1"/>
      <c r="D214" s="1"/>
      <c r="E214" s="1"/>
      <c r="F214" s="1"/>
      <c r="G214" s="1"/>
      <c r="H214" s="1"/>
      <c r="I214" s="13"/>
    </row>
    <row r="215" spans="2:9" ht="12.75">
      <c r="B215" s="2"/>
      <c r="C215" s="1"/>
      <c r="D215" s="1"/>
      <c r="E215" s="1"/>
      <c r="F215" s="1"/>
      <c r="G215" s="1"/>
      <c r="H215" s="1"/>
      <c r="I215" s="13"/>
    </row>
    <row r="216" spans="1:9" ht="12.75">
      <c r="A216" s="18" t="s">
        <v>31</v>
      </c>
      <c r="B216" s="51" t="s">
        <v>110</v>
      </c>
      <c r="C216" s="1"/>
      <c r="D216" s="1"/>
      <c r="E216" s="1"/>
      <c r="F216" s="1"/>
      <c r="G216" s="1"/>
      <c r="H216" s="9" t="s">
        <v>5</v>
      </c>
      <c r="I216" s="13">
        <v>18130.01</v>
      </c>
    </row>
    <row r="217" spans="2:9" ht="12.75">
      <c r="B217" s="2"/>
      <c r="C217" s="1"/>
      <c r="D217" s="1"/>
      <c r="E217" s="1"/>
      <c r="F217" s="1"/>
      <c r="G217" s="1"/>
      <c r="H217" s="1"/>
      <c r="I217" s="13"/>
    </row>
    <row r="218" spans="1:9" ht="12.75">
      <c r="A218" s="18" t="s">
        <v>32</v>
      </c>
      <c r="B218" s="51" t="s">
        <v>111</v>
      </c>
      <c r="C218" s="1"/>
      <c r="D218" s="1"/>
      <c r="E218" s="1"/>
      <c r="F218" s="1"/>
      <c r="G218" s="1"/>
      <c r="H218" s="9" t="s">
        <v>5</v>
      </c>
      <c r="I218" s="13">
        <v>109052</v>
      </c>
    </row>
    <row r="219" spans="2:9" ht="12.75">
      <c r="B219" s="2"/>
      <c r="C219" s="1"/>
      <c r="D219" s="1"/>
      <c r="E219" s="1"/>
      <c r="F219" s="1"/>
      <c r="G219" s="1"/>
      <c r="H219" s="1"/>
      <c r="I219" s="13"/>
    </row>
    <row r="220" spans="1:9" ht="12.75">
      <c r="A220" s="18" t="s">
        <v>33</v>
      </c>
      <c r="B220" s="51" t="s">
        <v>112</v>
      </c>
      <c r="C220" s="1"/>
      <c r="D220" s="1"/>
      <c r="E220" s="1"/>
      <c r="F220" s="1"/>
      <c r="G220" s="1"/>
      <c r="H220" s="9" t="s">
        <v>5</v>
      </c>
      <c r="I220" s="13">
        <v>82870</v>
      </c>
    </row>
    <row r="221" spans="2:9" ht="12.75">
      <c r="B221" s="2"/>
      <c r="C221" s="1"/>
      <c r="D221" s="1"/>
      <c r="E221" s="1"/>
      <c r="F221" s="1"/>
      <c r="G221" s="1"/>
      <c r="H221" s="9"/>
      <c r="I221" s="13"/>
    </row>
    <row r="222" spans="2:9" ht="12.75">
      <c r="B222" s="2"/>
      <c r="C222" s="1"/>
      <c r="D222" s="1"/>
      <c r="E222" s="1"/>
      <c r="F222" s="1"/>
      <c r="G222" s="1"/>
      <c r="H222" s="9"/>
      <c r="I222" s="13"/>
    </row>
    <row r="223" spans="2:9" ht="30.75" customHeight="1">
      <c r="B223" s="73" t="s">
        <v>113</v>
      </c>
      <c r="C223" s="73"/>
      <c r="D223" s="73"/>
      <c r="E223" s="73"/>
      <c r="F223" s="73"/>
      <c r="G223" s="73"/>
      <c r="H223" s="9"/>
      <c r="I223" s="50">
        <f>I226+I228</f>
        <v>23220</v>
      </c>
    </row>
    <row r="224" spans="2:9" ht="12.75">
      <c r="B224" s="2"/>
      <c r="C224" s="1"/>
      <c r="D224" s="1"/>
      <c r="E224" s="1"/>
      <c r="F224" s="1"/>
      <c r="G224" s="1"/>
      <c r="H224" s="9"/>
      <c r="I224" s="13"/>
    </row>
    <row r="225" spans="2:9" ht="12.75">
      <c r="B225" s="2"/>
      <c r="C225" s="1"/>
      <c r="D225" s="1"/>
      <c r="E225" s="1"/>
      <c r="F225" s="1"/>
      <c r="G225" s="1"/>
      <c r="H225" s="9"/>
      <c r="I225" s="13"/>
    </row>
    <row r="226" spans="1:9" ht="12.75">
      <c r="A226" s="18" t="s">
        <v>31</v>
      </c>
      <c r="B226" s="51" t="s">
        <v>114</v>
      </c>
      <c r="C226" s="1"/>
      <c r="D226" s="1"/>
      <c r="E226" s="1"/>
      <c r="F226" s="1"/>
      <c r="G226" s="1"/>
      <c r="H226" s="9" t="s">
        <v>5</v>
      </c>
      <c r="I226" s="13">
        <v>6000</v>
      </c>
    </row>
    <row r="227" spans="2:9" ht="12.75">
      <c r="B227" s="2"/>
      <c r="C227" s="1"/>
      <c r="D227" s="1"/>
      <c r="E227" s="1"/>
      <c r="F227" s="1"/>
      <c r="G227" s="1"/>
      <c r="H227" s="9"/>
      <c r="I227" s="13"/>
    </row>
    <row r="228" spans="1:9" ht="12.75">
      <c r="A228" s="18" t="s">
        <v>32</v>
      </c>
      <c r="B228" s="51" t="s">
        <v>132</v>
      </c>
      <c r="C228" s="1"/>
      <c r="D228" s="1"/>
      <c r="E228" s="1"/>
      <c r="F228" s="1"/>
      <c r="G228" s="1"/>
      <c r="H228" s="9" t="s">
        <v>5</v>
      </c>
      <c r="I228" s="13">
        <v>17220</v>
      </c>
    </row>
    <row r="229" spans="2:9" ht="12.75">
      <c r="B229" s="2"/>
      <c r="C229" s="1"/>
      <c r="D229" s="1"/>
      <c r="E229" s="1"/>
      <c r="F229" s="1"/>
      <c r="G229" s="1"/>
      <c r="H229" s="9"/>
      <c r="I229" s="13"/>
    </row>
    <row r="230" spans="2:9" ht="12.75" customHeight="1">
      <c r="B230" s="1"/>
      <c r="C230" s="1"/>
      <c r="D230" s="1"/>
      <c r="E230" s="1"/>
      <c r="F230" s="1"/>
      <c r="G230" s="1"/>
      <c r="H230" s="9"/>
      <c r="I230" s="13"/>
    </row>
    <row r="231" spans="2:11" ht="13.5" thickBot="1">
      <c r="B231" s="1"/>
      <c r="C231" s="1"/>
      <c r="D231" s="1"/>
      <c r="E231" s="1"/>
      <c r="F231" s="15" t="s">
        <v>13</v>
      </c>
      <c r="G231" s="15"/>
      <c r="H231" s="15"/>
      <c r="I231" s="16">
        <f>I223+I213+I185+I179+I166+I160+I94+I60</f>
        <v>42595114.85</v>
      </c>
      <c r="K231" s="14"/>
    </row>
    <row r="232" spans="2:11" ht="12.75" customHeight="1">
      <c r="B232" s="1" t="s">
        <v>14</v>
      </c>
      <c r="C232" s="1"/>
      <c r="D232" s="1"/>
      <c r="E232" s="1"/>
      <c r="F232" s="1"/>
      <c r="G232" s="1"/>
      <c r="H232" s="1"/>
      <c r="I232" s="1"/>
      <c r="K232" s="21"/>
    </row>
    <row r="233" spans="2:11" ht="12.75" customHeight="1">
      <c r="B233" s="1"/>
      <c r="C233" s="1"/>
      <c r="D233" s="1"/>
      <c r="E233" s="1"/>
      <c r="F233" s="1"/>
      <c r="G233" s="1"/>
      <c r="H233" s="1"/>
      <c r="I233" s="1"/>
      <c r="K233" s="21"/>
    </row>
    <row r="234" spans="2:11" ht="12.75" customHeight="1">
      <c r="B234" s="1"/>
      <c r="C234" s="1"/>
      <c r="D234" s="1"/>
      <c r="E234" s="1"/>
      <c r="F234" s="1"/>
      <c r="G234" s="1"/>
      <c r="H234" s="1"/>
      <c r="I234" s="1"/>
      <c r="K234" s="21"/>
    </row>
    <row r="235" spans="1:9" ht="15.75" customHeight="1">
      <c r="A235" s="74" t="s">
        <v>144</v>
      </c>
      <c r="B235" s="74"/>
      <c r="C235" s="74"/>
      <c r="D235" s="74"/>
      <c r="E235" s="74"/>
      <c r="F235" s="74"/>
      <c r="G235" s="74"/>
      <c r="H235" s="74"/>
      <c r="I235" s="55">
        <v>71928325.8</v>
      </c>
    </row>
    <row r="238" spans="1:13" ht="17.25" customHeight="1">
      <c r="A238" s="71" t="s">
        <v>136</v>
      </c>
      <c r="B238" s="71"/>
      <c r="C238" s="71"/>
      <c r="D238" s="71"/>
      <c r="E238" s="71"/>
      <c r="F238" s="71"/>
      <c r="G238" s="71"/>
      <c r="H238" s="71"/>
      <c r="I238" s="71"/>
      <c r="J238" s="1"/>
      <c r="K238" s="1"/>
      <c r="L238" s="1"/>
      <c r="M238" s="1"/>
    </row>
    <row r="239" spans="1:12" ht="18.75" customHeight="1">
      <c r="A239" s="1" t="s">
        <v>145</v>
      </c>
      <c r="B239" s="1"/>
      <c r="C239" s="1"/>
      <c r="D239" s="1"/>
      <c r="E239" s="1"/>
      <c r="F239" s="77">
        <f>I34-I235</f>
        <v>-290669.4399999827</v>
      </c>
      <c r="G239" s="77"/>
      <c r="H239" s="1"/>
      <c r="I239" s="1"/>
      <c r="J239" s="1"/>
      <c r="K239" s="20"/>
      <c r="L239" s="1"/>
    </row>
    <row r="240" ht="12.75">
      <c r="I240" s="21"/>
    </row>
    <row r="242" spans="1:12" ht="19.5" customHeight="1">
      <c r="A242" s="73" t="s">
        <v>137</v>
      </c>
      <c r="B242" s="73"/>
      <c r="C242" s="73"/>
      <c r="D242" s="73"/>
      <c r="E242" s="73"/>
      <c r="F242" s="73"/>
      <c r="G242" s="73"/>
      <c r="H242" s="73"/>
      <c r="I242" s="73"/>
      <c r="J242" s="1"/>
      <c r="K242" s="1"/>
      <c r="L242" s="1"/>
    </row>
    <row r="244" spans="1:13" ht="41.25" customHeight="1">
      <c r="A244" s="39" t="s">
        <v>48</v>
      </c>
      <c r="B244" s="78" t="s">
        <v>115</v>
      </c>
      <c r="C244" s="79"/>
      <c r="D244" s="79"/>
      <c r="E244" s="79"/>
      <c r="F244" s="79"/>
      <c r="G244" s="79"/>
      <c r="H244" s="79"/>
      <c r="I244" s="79"/>
      <c r="J244" s="20"/>
      <c r="K244" s="20"/>
      <c r="L244" s="1"/>
      <c r="M244" s="1"/>
    </row>
    <row r="245" spans="9:11" ht="15">
      <c r="I245" s="27">
        <f>SUM(I248:I264)</f>
        <v>571606.9299999999</v>
      </c>
      <c r="K245" s="21"/>
    </row>
    <row r="246" spans="2:13" ht="12.75" customHeight="1">
      <c r="B246" s="71" t="s">
        <v>22</v>
      </c>
      <c r="C246" s="71"/>
      <c r="D246" s="71"/>
      <c r="E246" s="71"/>
      <c r="F246" s="71"/>
      <c r="G246" s="71"/>
      <c r="H246" s="71"/>
      <c r="I246" s="71"/>
      <c r="J246" s="1"/>
      <c r="K246" s="1"/>
      <c r="L246" s="1"/>
      <c r="M246" s="1"/>
    </row>
    <row r="247" ht="9.75" customHeight="1"/>
    <row r="248" spans="1:9" s="1" customFormat="1" ht="27.75" customHeight="1">
      <c r="A248" s="18"/>
      <c r="B248" s="76" t="s">
        <v>147</v>
      </c>
      <c r="C248" s="76"/>
      <c r="D248" s="76"/>
      <c r="E248" s="76"/>
      <c r="F248" s="76"/>
      <c r="H248" s="9" t="s">
        <v>5</v>
      </c>
      <c r="I248" s="20">
        <v>46801.5</v>
      </c>
    </row>
    <row r="249" spans="8:9" ht="12.75">
      <c r="H249" s="18"/>
      <c r="I249" s="21"/>
    </row>
    <row r="250" spans="1:9" s="1" customFormat="1" ht="15.75" customHeight="1">
      <c r="A250" s="18"/>
      <c r="B250" s="67" t="s">
        <v>149</v>
      </c>
      <c r="C250" s="67"/>
      <c r="D250" s="67"/>
      <c r="E250" s="67"/>
      <c r="F250" s="67"/>
      <c r="G250" s="67"/>
      <c r="H250" s="9" t="s">
        <v>5</v>
      </c>
      <c r="I250" s="20">
        <v>46569.78</v>
      </c>
    </row>
    <row r="251" spans="1:9" s="1" customFormat="1" ht="12.75">
      <c r="A251" s="18"/>
      <c r="H251" s="18"/>
      <c r="I251" s="20"/>
    </row>
    <row r="252" spans="1:9" s="1" customFormat="1" ht="14.25" customHeight="1">
      <c r="A252" s="18"/>
      <c r="B252" s="71" t="s">
        <v>146</v>
      </c>
      <c r="C252" s="71"/>
      <c r="D252" s="71"/>
      <c r="E252" s="71"/>
      <c r="F252" s="71"/>
      <c r="G252" s="71"/>
      <c r="H252" s="9" t="s">
        <v>5</v>
      </c>
      <c r="I252" s="20">
        <v>59409</v>
      </c>
    </row>
    <row r="253" spans="1:9" s="1" customFormat="1" ht="12.75">
      <c r="A253" s="18"/>
      <c r="H253" s="18"/>
      <c r="I253" s="20"/>
    </row>
    <row r="254" spans="1:9" s="1" customFormat="1" ht="15" customHeight="1">
      <c r="A254" s="18"/>
      <c r="B254" s="71" t="s">
        <v>150</v>
      </c>
      <c r="C254" s="75"/>
      <c r="D254" s="75"/>
      <c r="E254" s="75"/>
      <c r="F254" s="75"/>
      <c r="G254" s="75"/>
      <c r="H254" s="9" t="s">
        <v>5</v>
      </c>
      <c r="I254" s="20">
        <v>6980.43</v>
      </c>
    </row>
    <row r="255" spans="1:9" s="1" customFormat="1" ht="12.75">
      <c r="A255" s="18"/>
      <c r="H255" s="18"/>
      <c r="I255" s="20"/>
    </row>
    <row r="256" spans="1:9" s="1" customFormat="1" ht="12.75">
      <c r="A256" s="18"/>
      <c r="B256" s="1" t="s">
        <v>148</v>
      </c>
      <c r="H256" s="9" t="s">
        <v>5</v>
      </c>
      <c r="I256" s="20">
        <v>3907</v>
      </c>
    </row>
    <row r="257" spans="1:9" s="1" customFormat="1" ht="12.75">
      <c r="A257" s="18"/>
      <c r="H257" s="18"/>
      <c r="I257" s="20"/>
    </row>
    <row r="258" spans="1:9" s="1" customFormat="1" ht="12.75" customHeight="1">
      <c r="A258" s="18"/>
      <c r="B258" s="1" t="s">
        <v>151</v>
      </c>
      <c r="H258" s="9" t="s">
        <v>5</v>
      </c>
      <c r="I258" s="20">
        <v>6725.32</v>
      </c>
    </row>
    <row r="259" spans="1:9" s="1" customFormat="1" ht="12.75" customHeight="1">
      <c r="A259" s="18"/>
      <c r="H259" s="9"/>
      <c r="I259" s="20"/>
    </row>
    <row r="260" spans="2:9" ht="12.75">
      <c r="B260" t="s">
        <v>152</v>
      </c>
      <c r="H260" s="9" t="s">
        <v>5</v>
      </c>
      <c r="I260" s="21">
        <v>45122.3</v>
      </c>
    </row>
    <row r="261" spans="8:9" ht="12.75">
      <c r="H261" s="9"/>
      <c r="I261" s="21"/>
    </row>
    <row r="262" spans="2:9" ht="12.75">
      <c r="B262" t="s">
        <v>153</v>
      </c>
      <c r="H262" s="18" t="s">
        <v>5</v>
      </c>
      <c r="I262" s="21">
        <v>15990</v>
      </c>
    </row>
    <row r="263" spans="8:9" ht="12.75">
      <c r="H263" s="9"/>
      <c r="I263" s="21"/>
    </row>
    <row r="264" spans="2:9" ht="12.75">
      <c r="B264" t="s">
        <v>155</v>
      </c>
      <c r="H264" s="18" t="s">
        <v>5</v>
      </c>
      <c r="I264" s="21">
        <v>340101.6</v>
      </c>
    </row>
    <row r="265" spans="8:9" ht="12.75">
      <c r="H265" s="18"/>
      <c r="I265" s="21"/>
    </row>
    <row r="266" spans="1:13" ht="22.5" customHeight="1">
      <c r="A266" s="39" t="s">
        <v>32</v>
      </c>
      <c r="B266" s="79" t="s">
        <v>116</v>
      </c>
      <c r="C266" s="79"/>
      <c r="D266" s="79"/>
      <c r="E266" s="79"/>
      <c r="F266" s="79"/>
      <c r="G266" s="79"/>
      <c r="H266" s="79"/>
      <c r="I266" s="79"/>
      <c r="J266" s="20"/>
      <c r="K266" s="1"/>
      <c r="L266" s="1"/>
      <c r="M266" s="1"/>
    </row>
    <row r="267" spans="2:13" ht="15.75" customHeight="1">
      <c r="B267" s="20"/>
      <c r="C267" s="20"/>
      <c r="D267" s="20"/>
      <c r="E267" s="20"/>
      <c r="F267" s="20"/>
      <c r="G267" s="20"/>
      <c r="H267" s="22"/>
      <c r="I267" s="29">
        <f>SUM(I270:I271)</f>
        <v>862276.3699999999</v>
      </c>
      <c r="J267" s="20"/>
      <c r="K267" s="20"/>
      <c r="L267" s="20"/>
      <c r="M267" s="20"/>
    </row>
    <row r="268" ht="12" customHeight="1">
      <c r="B268" t="s">
        <v>23</v>
      </c>
    </row>
    <row r="269" ht="10.5" customHeight="1"/>
    <row r="270" spans="2:13" ht="36.75" customHeight="1">
      <c r="B270" s="66" t="s">
        <v>154</v>
      </c>
      <c r="C270" s="66"/>
      <c r="D270" s="66"/>
      <c r="E270" s="66"/>
      <c r="F270" s="66"/>
      <c r="G270" s="66"/>
      <c r="H270" s="9" t="s">
        <v>5</v>
      </c>
      <c r="I270" s="40">
        <f>154842.3+707434.07</f>
        <v>862276.3699999999</v>
      </c>
      <c r="J270" s="1"/>
      <c r="K270" s="1"/>
      <c r="L270" s="1"/>
      <c r="M270" s="1"/>
    </row>
    <row r="271" spans="2:13" ht="10.5" customHeight="1">
      <c r="B271" s="33"/>
      <c r="C271" s="33"/>
      <c r="D271" s="33"/>
      <c r="E271" s="33"/>
      <c r="F271" s="33"/>
      <c r="G271" s="33"/>
      <c r="H271" s="9"/>
      <c r="I271" s="28"/>
      <c r="J271" s="1"/>
      <c r="K271" s="1"/>
      <c r="L271" s="1"/>
      <c r="M271" s="1"/>
    </row>
    <row r="272" spans="2:13" ht="12" customHeight="1">
      <c r="B272" s="33"/>
      <c r="C272" s="33"/>
      <c r="D272" s="33"/>
      <c r="E272" s="33"/>
      <c r="F272" s="33"/>
      <c r="G272" s="33"/>
      <c r="H272" s="9"/>
      <c r="I272" s="28"/>
      <c r="J272" s="1"/>
      <c r="K272" s="1"/>
      <c r="L272" s="1"/>
      <c r="M272" s="1"/>
    </row>
    <row r="273" spans="2:13" ht="12" customHeight="1">
      <c r="B273" s="33"/>
      <c r="C273" s="33"/>
      <c r="D273" s="33"/>
      <c r="E273" s="33"/>
      <c r="F273" s="33"/>
      <c r="G273" s="33"/>
      <c r="H273" s="9"/>
      <c r="I273" s="28"/>
      <c r="J273" s="1"/>
      <c r="K273" s="1"/>
      <c r="L273" s="1"/>
      <c r="M273" s="1"/>
    </row>
    <row r="274" spans="2:13" ht="12" customHeight="1">
      <c r="B274" s="33"/>
      <c r="C274" s="33"/>
      <c r="D274" s="33"/>
      <c r="E274" s="33"/>
      <c r="F274" s="33"/>
      <c r="G274" s="33"/>
      <c r="H274" s="9"/>
      <c r="I274" s="28"/>
      <c r="J274" s="1"/>
      <c r="K274" s="1"/>
      <c r="L274" s="1"/>
      <c r="M274" s="1"/>
    </row>
    <row r="275" spans="2:13" ht="12" customHeight="1">
      <c r="B275" s="33"/>
      <c r="C275" s="33"/>
      <c r="D275" s="33"/>
      <c r="E275" s="33"/>
      <c r="F275" s="33"/>
      <c r="G275" s="33"/>
      <c r="H275" s="9"/>
      <c r="I275" s="28"/>
      <c r="J275" s="1"/>
      <c r="K275" s="1"/>
      <c r="L275" s="1"/>
      <c r="M275" s="1"/>
    </row>
    <row r="276" spans="2:13" ht="12" customHeight="1">
      <c r="B276" s="33"/>
      <c r="C276" s="33"/>
      <c r="D276" s="33"/>
      <c r="E276" s="33"/>
      <c r="F276" s="33"/>
      <c r="G276" s="33"/>
      <c r="H276" s="9"/>
      <c r="I276" s="28"/>
      <c r="J276" s="1"/>
      <c r="K276" s="1"/>
      <c r="L276" s="1"/>
      <c r="M276" s="1"/>
    </row>
    <row r="277" spans="2:13" ht="12" customHeight="1">
      <c r="B277" s="33"/>
      <c r="C277" s="33"/>
      <c r="D277" s="33"/>
      <c r="E277" s="33"/>
      <c r="F277" s="33"/>
      <c r="G277" s="33"/>
      <c r="H277" s="9"/>
      <c r="I277" s="28"/>
      <c r="J277" s="1"/>
      <c r="K277" s="1"/>
      <c r="L277" s="1"/>
      <c r="M277" s="1"/>
    </row>
    <row r="278" spans="2:13" ht="12" customHeight="1">
      <c r="B278" s="33"/>
      <c r="C278" s="33"/>
      <c r="D278" s="33"/>
      <c r="E278" s="33"/>
      <c r="F278" s="33"/>
      <c r="G278" s="33"/>
      <c r="H278" s="9"/>
      <c r="I278" s="28"/>
      <c r="J278" s="1"/>
      <c r="K278" s="1"/>
      <c r="L278" s="1"/>
      <c r="M278" s="1"/>
    </row>
    <row r="279" spans="2:13" ht="12" customHeight="1">
      <c r="B279" s="33"/>
      <c r="C279" s="33"/>
      <c r="D279" s="33"/>
      <c r="E279" s="33"/>
      <c r="F279" s="33"/>
      <c r="G279" s="33"/>
      <c r="H279" s="9"/>
      <c r="I279" s="28"/>
      <c r="J279" s="1"/>
      <c r="K279" s="1"/>
      <c r="L279" s="1"/>
      <c r="M279" s="1"/>
    </row>
    <row r="280" spans="2:13" ht="12" customHeight="1">
      <c r="B280" s="33"/>
      <c r="C280" s="33"/>
      <c r="D280" s="33"/>
      <c r="E280" s="33"/>
      <c r="F280" s="33"/>
      <c r="G280" s="33"/>
      <c r="H280" s="9"/>
      <c r="I280" s="28"/>
      <c r="J280" s="1"/>
      <c r="K280" s="1"/>
      <c r="L280" s="1"/>
      <c r="M280" s="1"/>
    </row>
    <row r="281" spans="2:13" ht="12" customHeight="1">
      <c r="B281" s="33"/>
      <c r="C281" s="33"/>
      <c r="D281" s="33"/>
      <c r="E281" s="33"/>
      <c r="F281" s="33"/>
      <c r="G281" s="33"/>
      <c r="H281" s="9"/>
      <c r="I281" s="28"/>
      <c r="J281" s="1"/>
      <c r="K281" s="1"/>
      <c r="L281" s="1"/>
      <c r="M281" s="1"/>
    </row>
    <row r="282" spans="2:13" ht="12" customHeight="1">
      <c r="B282" s="33"/>
      <c r="C282" s="33"/>
      <c r="D282" s="33"/>
      <c r="E282" s="33"/>
      <c r="F282" s="33"/>
      <c r="G282" s="33"/>
      <c r="H282" s="9"/>
      <c r="I282" s="28"/>
      <c r="J282" s="1"/>
      <c r="K282" s="1"/>
      <c r="L282" s="1"/>
      <c r="M282" s="1"/>
    </row>
    <row r="283" spans="2:13" ht="12" customHeight="1">
      <c r="B283" s="33"/>
      <c r="C283" s="33"/>
      <c r="D283" s="33"/>
      <c r="E283" s="33"/>
      <c r="F283" s="33"/>
      <c r="G283" s="33"/>
      <c r="H283" s="9"/>
      <c r="I283" s="28"/>
      <c r="J283" s="1"/>
      <c r="K283" s="1"/>
      <c r="L283" s="1"/>
      <c r="M283" s="1"/>
    </row>
    <row r="284" spans="2:13" ht="12" customHeight="1">
      <c r="B284" s="33"/>
      <c r="C284" s="33"/>
      <c r="D284" s="33"/>
      <c r="E284" s="33"/>
      <c r="F284" s="33"/>
      <c r="G284" s="33"/>
      <c r="H284" s="9"/>
      <c r="I284" s="28"/>
      <c r="J284" s="1"/>
      <c r="K284" s="1"/>
      <c r="L284" s="1"/>
      <c r="M284" s="1"/>
    </row>
    <row r="285" spans="2:13" ht="12" customHeight="1">
      <c r="B285" s="33"/>
      <c r="C285" s="33"/>
      <c r="D285" s="33"/>
      <c r="E285" s="33"/>
      <c r="F285" s="33"/>
      <c r="G285" s="33"/>
      <c r="H285" s="9"/>
      <c r="I285" s="28"/>
      <c r="J285" s="1"/>
      <c r="K285" s="1"/>
      <c r="L285" s="1"/>
      <c r="M285" s="1"/>
    </row>
    <row r="286" spans="1:12" s="31" customFormat="1" ht="37.5" customHeight="1">
      <c r="A286" s="65" t="s">
        <v>117</v>
      </c>
      <c r="B286" s="65"/>
      <c r="C286" s="65"/>
      <c r="D286" s="65"/>
      <c r="E286" s="65"/>
      <c r="F286" s="65"/>
      <c r="G286" s="65"/>
      <c r="H286" s="65"/>
      <c r="I286" s="65"/>
      <c r="J286" s="52"/>
      <c r="K286" s="52"/>
      <c r="L286" s="52"/>
    </row>
    <row r="287" ht="23.25" customHeight="1"/>
    <row r="288" spans="1:12" ht="24.75" customHeight="1">
      <c r="A288" s="76" t="s">
        <v>156</v>
      </c>
      <c r="B288" s="76"/>
      <c r="C288" s="76"/>
      <c r="D288" s="76"/>
      <c r="E288" s="76"/>
      <c r="F288" s="76"/>
      <c r="G288" s="76"/>
      <c r="H288" s="76"/>
      <c r="I288" s="76"/>
      <c r="J288" s="1"/>
      <c r="K288" s="1"/>
      <c r="L288" s="1"/>
    </row>
    <row r="289" spans="2:13" ht="12.75" customHeight="1">
      <c r="B289" s="23"/>
      <c r="C289" s="1"/>
      <c r="D289" s="1"/>
      <c r="E289" s="1"/>
      <c r="F289" s="64" t="s">
        <v>49</v>
      </c>
      <c r="G289" s="64"/>
      <c r="H289" s="9" t="s">
        <v>5</v>
      </c>
      <c r="I289" s="25">
        <f>SUM(I291:I299)</f>
        <v>1898917.87</v>
      </c>
      <c r="J289" s="1"/>
      <c r="K289" s="1"/>
      <c r="L289" s="1"/>
      <c r="M289" s="1"/>
    </row>
    <row r="290" spans="1:13" ht="12.75" customHeight="1">
      <c r="A290" s="75" t="s">
        <v>52</v>
      </c>
      <c r="B290" s="75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9" s="1" customFormat="1" ht="12.75" customHeight="1">
      <c r="A291" s="18"/>
      <c r="B291" s="51" t="s">
        <v>57</v>
      </c>
      <c r="C291" s="51"/>
      <c r="D291" s="51"/>
      <c r="E291" s="51"/>
      <c r="F291" s="51"/>
      <c r="G291" s="51"/>
      <c r="H291" s="53" t="s">
        <v>5</v>
      </c>
      <c r="I291" s="28">
        <v>39488.92</v>
      </c>
    </row>
    <row r="292" spans="1:9" s="1" customFormat="1" ht="10.5" customHeight="1">
      <c r="A292" s="18"/>
      <c r="B292" s="51"/>
      <c r="C292" s="51"/>
      <c r="D292" s="51"/>
      <c r="E292" s="51"/>
      <c r="F292" s="51"/>
      <c r="G292" s="51"/>
      <c r="H292" s="51"/>
      <c r="I292" s="28"/>
    </row>
    <row r="293" spans="1:9" s="1" customFormat="1" ht="12.75" customHeight="1">
      <c r="A293" s="18"/>
      <c r="B293" s="51" t="s">
        <v>53</v>
      </c>
      <c r="C293" s="51"/>
      <c r="D293" s="51"/>
      <c r="E293" s="51"/>
      <c r="F293" s="51"/>
      <c r="G293" s="51"/>
      <c r="H293" s="53" t="s">
        <v>5</v>
      </c>
      <c r="I293" s="28">
        <v>7287.3</v>
      </c>
    </row>
    <row r="294" spans="1:9" s="1" customFormat="1" ht="10.5" customHeight="1">
      <c r="A294" s="18"/>
      <c r="B294" s="51"/>
      <c r="C294" s="51"/>
      <c r="D294" s="51"/>
      <c r="E294" s="51"/>
      <c r="F294" s="51"/>
      <c r="G294" s="51"/>
      <c r="H294" s="54"/>
      <c r="I294" s="28"/>
    </row>
    <row r="295" spans="1:9" s="1" customFormat="1" ht="12.75" customHeight="1">
      <c r="A295" s="18"/>
      <c r="B295" s="51" t="s">
        <v>54</v>
      </c>
      <c r="C295" s="51"/>
      <c r="D295" s="51"/>
      <c r="E295" s="51"/>
      <c r="F295" s="51"/>
      <c r="G295" s="51"/>
      <c r="H295" s="53" t="s">
        <v>5</v>
      </c>
      <c r="I295" s="28">
        <f>488705.14+43891.49</f>
        <v>532596.63</v>
      </c>
    </row>
    <row r="296" spans="1:9" s="1" customFormat="1" ht="10.5" customHeight="1">
      <c r="A296" s="18"/>
      <c r="B296" s="51"/>
      <c r="C296" s="51"/>
      <c r="D296" s="51"/>
      <c r="E296" s="51"/>
      <c r="F296" s="51"/>
      <c r="G296" s="51"/>
      <c r="H296" s="54"/>
      <c r="I296" s="28"/>
    </row>
    <row r="297" spans="1:9" s="1" customFormat="1" ht="12.75" customHeight="1">
      <c r="A297" s="18"/>
      <c r="B297" s="51" t="s">
        <v>55</v>
      </c>
      <c r="C297" s="51"/>
      <c r="D297" s="51"/>
      <c r="E297" s="51"/>
      <c r="F297" s="51"/>
      <c r="G297" s="51"/>
      <c r="H297" s="53" t="s">
        <v>5</v>
      </c>
      <c r="I297" s="28">
        <v>1319545.02</v>
      </c>
    </row>
    <row r="298" spans="1:9" s="1" customFormat="1" ht="12.75" customHeight="1">
      <c r="A298" s="18"/>
      <c r="B298" s="51" t="s">
        <v>118</v>
      </c>
      <c r="C298" s="51"/>
      <c r="D298" s="51"/>
      <c r="E298" s="51"/>
      <c r="F298" s="51"/>
      <c r="G298" s="51"/>
      <c r="H298" s="54"/>
      <c r="I298" s="28"/>
    </row>
    <row r="299" spans="1:9" s="1" customFormat="1" ht="12.75" customHeight="1">
      <c r="A299" s="18"/>
      <c r="B299" s="23"/>
      <c r="H299" s="9"/>
      <c r="I299" s="20"/>
    </row>
    <row r="300" spans="1:9" s="1" customFormat="1" ht="12.75">
      <c r="A300" s="18"/>
      <c r="I300" s="20"/>
    </row>
    <row r="301" spans="1:9" s="1" customFormat="1" ht="12.75" customHeight="1">
      <c r="A301" s="18"/>
      <c r="I301" s="20"/>
    </row>
    <row r="302" spans="1:2" s="1" customFormat="1" ht="38.25" customHeight="1">
      <c r="A302" s="18"/>
      <c r="B302" s="2" t="s">
        <v>3</v>
      </c>
    </row>
    <row r="303" s="1" customFormat="1" ht="12.75">
      <c r="A303" s="18"/>
    </row>
    <row r="304" spans="1:2" s="1" customFormat="1" ht="12.75" customHeight="1">
      <c r="A304" s="18"/>
      <c r="B304" s="19" t="s">
        <v>15</v>
      </c>
    </row>
    <row r="305" spans="1:9" s="1" customFormat="1" ht="12.75" customHeight="1">
      <c r="A305" s="18"/>
      <c r="B305" s="1" t="s">
        <v>60</v>
      </c>
      <c r="I305" s="26">
        <v>2119971</v>
      </c>
    </row>
    <row r="306" spans="1:9" s="1" customFormat="1" ht="12.75">
      <c r="A306" s="18"/>
      <c r="I306" s="24"/>
    </row>
    <row r="307" spans="1:9" s="1" customFormat="1" ht="12.75" customHeight="1">
      <c r="A307" s="18"/>
      <c r="B307" s="19" t="s">
        <v>19</v>
      </c>
      <c r="I307" s="24"/>
    </row>
    <row r="308" spans="1:9" s="1" customFormat="1" ht="12.75" customHeight="1">
      <c r="A308" s="18"/>
      <c r="B308" s="1" t="s">
        <v>21</v>
      </c>
      <c r="I308" s="24">
        <v>15000</v>
      </c>
    </row>
    <row r="309" spans="1:9" s="1" customFormat="1" ht="12.75">
      <c r="A309" s="18"/>
      <c r="I309" s="24"/>
    </row>
    <row r="310" spans="1:9" s="1" customFormat="1" ht="12.75" customHeight="1">
      <c r="A310" s="18"/>
      <c r="B310" s="19" t="s">
        <v>20</v>
      </c>
      <c r="I310" s="24"/>
    </row>
    <row r="311" spans="1:9" s="1" customFormat="1" ht="12.75" customHeight="1">
      <c r="A311" s="18"/>
      <c r="B311" s="1" t="s">
        <v>17</v>
      </c>
      <c r="I311" s="24">
        <v>10000</v>
      </c>
    </row>
    <row r="312" spans="1:9" s="1" customFormat="1" ht="12.75">
      <c r="A312" s="18"/>
      <c r="I312" s="24"/>
    </row>
    <row r="313" spans="1:9" s="1" customFormat="1" ht="12.75" customHeight="1">
      <c r="A313" s="18"/>
      <c r="B313" s="23" t="s">
        <v>16</v>
      </c>
      <c r="I313" s="24">
        <f>SUM(I305:I311)</f>
        <v>2144971</v>
      </c>
    </row>
    <row r="314" spans="1:9" s="1" customFormat="1" ht="12.75" customHeight="1">
      <c r="A314" s="18"/>
      <c r="B314" s="23"/>
      <c r="I314" s="24"/>
    </row>
    <row r="315" spans="1:9" s="1" customFormat="1" ht="12.75" customHeight="1">
      <c r="A315" s="18"/>
      <c r="B315" s="23"/>
      <c r="I315" s="24"/>
    </row>
    <row r="316" spans="1:9" s="1" customFormat="1" ht="12.75" customHeight="1">
      <c r="A316" s="18"/>
      <c r="B316" s="23"/>
      <c r="I316" s="24"/>
    </row>
    <row r="317" spans="1:9" s="1" customFormat="1" ht="12.75" customHeight="1">
      <c r="A317" s="18"/>
      <c r="B317" s="23"/>
      <c r="I317" s="24"/>
    </row>
    <row r="318" s="1" customFormat="1" ht="12.75">
      <c r="A318" s="18"/>
    </row>
    <row r="319" spans="1:13" ht="12.75" customHeight="1">
      <c r="A319" s="71" t="s">
        <v>158</v>
      </c>
      <c r="B319" s="71"/>
      <c r="C319" s="71"/>
      <c r="D319" s="71"/>
      <c r="E319" s="71"/>
      <c r="F319" s="71"/>
      <c r="G319" s="71"/>
      <c r="H319" s="71"/>
      <c r="I319" s="71"/>
      <c r="J319" s="1"/>
      <c r="K319" s="1"/>
      <c r="L319" s="1"/>
      <c r="M319" s="1"/>
    </row>
  </sheetData>
  <sheetProtection/>
  <mergeCells count="34">
    <mergeCell ref="B246:I246"/>
    <mergeCell ref="A242:I242"/>
    <mergeCell ref="B248:F248"/>
    <mergeCell ref="B223:G223"/>
    <mergeCell ref="A319:I319"/>
    <mergeCell ref="A235:H235"/>
    <mergeCell ref="A238:I238"/>
    <mergeCell ref="A290:B290"/>
    <mergeCell ref="A288:I288"/>
    <mergeCell ref="F239:G239"/>
    <mergeCell ref="B244:I244"/>
    <mergeCell ref="B266:I266"/>
    <mergeCell ref="B252:G252"/>
    <mergeCell ref="B254:G254"/>
    <mergeCell ref="F1:I1"/>
    <mergeCell ref="E7:G7"/>
    <mergeCell ref="B40:I40"/>
    <mergeCell ref="B159:G159"/>
    <mergeCell ref="B135:E135"/>
    <mergeCell ref="B131:E131"/>
    <mergeCell ref="B139:E139"/>
    <mergeCell ref="B79:F79"/>
    <mergeCell ref="B57:I57"/>
    <mergeCell ref="B137:E137"/>
    <mergeCell ref="B133:E133"/>
    <mergeCell ref="A2:I2"/>
    <mergeCell ref="A4:I4"/>
    <mergeCell ref="A6:I6"/>
    <mergeCell ref="F289:G289"/>
    <mergeCell ref="A286:I286"/>
    <mergeCell ref="B270:G270"/>
    <mergeCell ref="B250:G250"/>
    <mergeCell ref="B160:G160"/>
    <mergeCell ref="B161:G161"/>
  </mergeCells>
  <printOptions/>
  <pageMargins left="0.75" right="0.49" top="0.46" bottom="0.84" header="0.3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KRUPSKI MŁYN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Kroczek</dc:creator>
  <cp:keywords/>
  <dc:description/>
  <cp:lastModifiedBy>Kaminska</cp:lastModifiedBy>
  <cp:lastPrinted>2017-03-31T08:00:06Z</cp:lastPrinted>
  <dcterms:created xsi:type="dcterms:W3CDTF">2006-11-06T10:09:16Z</dcterms:created>
  <dcterms:modified xsi:type="dcterms:W3CDTF">2017-03-31T08:00:57Z</dcterms:modified>
  <cp:category/>
  <cp:version/>
  <cp:contentType/>
  <cp:contentStatus/>
</cp:coreProperties>
</file>