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<sst xmlns="http://schemas.openxmlformats.org/spreadsheetml/2006/main" count="277" uniqueCount="160">
  <si>
    <t xml:space="preserve"> </t>
  </si>
  <si>
    <t>Informacja o stanie mienia komunalnego gminy Krupski Młyn</t>
  </si>
  <si>
    <t>Podział mienia wg grup:</t>
  </si>
  <si>
    <t>I.                   Grunty stanowiące własność gminy Krupski Młyn w rozbiciu na:</t>
  </si>
  <si>
    <t>18. Kanalizacja deszczowa przy ul. Tarnogórskiej i Krasickiego</t>
  </si>
  <si>
    <t>19. Sieci wodociągowe i kanalizacyjne</t>
  </si>
  <si>
    <t>20. Rurociągi sieci rozdzielczej + węzły ciepłownicze + inne</t>
  </si>
  <si>
    <t>      aparaty do wymiany ciepła</t>
  </si>
  <si>
    <t>21. Drogi w m-ści Potępa - utwardzenie</t>
  </si>
  <si>
    <t>Dane o dochodach z mienia komunalnego    </t>
  </si>
  <si>
    <t>      (wartość z naliczenia - składnik eksploatacja)    </t>
  </si>
  <si>
    <t> Aktualnie gmina posiada:</t>
  </si>
  <si>
    <t>Grupa O – Grunty                                                                        </t>
  </si>
  <si>
    <t>-</t>
  </si>
  <si>
    <t>Grupa I – Budynki                                                                                  </t>
  </si>
  <si>
    <t xml:space="preserve">Grupa II – Obiekty inżynierii lądowej i wodnej                        </t>
  </si>
  <si>
    <t xml:space="preserve">Grupa III – Kotły i maszyny energetyczne                                        </t>
  </si>
  <si>
    <t xml:space="preserve">Grupa IV – Maszyny, urządzenia i aparaty ogólnego zast.              </t>
  </si>
  <si>
    <t xml:space="preserve">Grupa V – Specjalistyczne maszyny, urządzenia i aparaty             </t>
  </si>
  <si>
    <t xml:space="preserve">Grupa VI – Urządzenia techniczne                                                        </t>
  </si>
  <si>
    <t>Grupa VII – Środki transportu                                                      </t>
  </si>
  <si>
    <t xml:space="preserve">Grupa VIII – Narzędzia, przyrządy, ruchomości i wypos.             </t>
  </si>
  <si>
    <t xml:space="preserve">Razem: </t>
  </si>
  <si>
    <t>Razem:</t>
  </si>
  <si>
    <t>1. Lokale mieszkalne                                                                             </t>
  </si>
  <si>
    <t>2. Lokale użytkowe                                                                               </t>
  </si>
  <si>
    <t>3. Budynki mieszkalne                                                                  </t>
  </si>
  <si>
    <t>4. Budynki mieszkalno – użytkowe                                                        </t>
  </si>
  <si>
    <t>6. Budynki wielofunkcyjne                                                                       </t>
  </si>
  <si>
    <t>7. Budynek – barak wraz z lok. socjalnymi                                  </t>
  </si>
  <si>
    <t>8. Budynek socjalny przy stadionie sportowym wraz z infrastr.           </t>
  </si>
  <si>
    <t>9. Budynek biurowy                                                                                 </t>
  </si>
  <si>
    <t>10. Stacje hydroforowe z infrastrukturą techniczną                               </t>
  </si>
  <si>
    <t xml:space="preserve">11. Oczyszczalnie ścieków z infrastrukturą                                        </t>
  </si>
  <si>
    <t xml:space="preserve">12. Budynek ambulatorium                                                               </t>
  </si>
  <si>
    <t>13. Przystanek autobusowy                                                               </t>
  </si>
  <si>
    <t xml:space="preserve">14. Basen kąpielowy                                                                                </t>
  </si>
  <si>
    <t xml:space="preserve">15. Most drogowy na rzece Stoła w Potępie                                                </t>
  </si>
  <si>
    <t xml:space="preserve">17. Kanalizacja sanitarna i deszczowa w m-ści Potępa                </t>
  </si>
  <si>
    <t>      w Kr. Młynie                                                                         </t>
  </si>
  <si>
    <t>     a) sieć wodociągowa – przysiółek Żyłka                                      </t>
  </si>
  <si>
    <t>     b) sieć wodociągowa – ogródki działkowe                               </t>
  </si>
  <si>
    <t xml:space="preserve">     c) sieć wodociągowa – Potępa ul. K.Piecucha                              </t>
  </si>
  <si>
    <t>     d) sieć wodociągowa – Potępa, ul. Szkolna                                  </t>
  </si>
  <si>
    <t xml:space="preserve">     c) ciągnik rolniczy + przyczepa jednoosiowa                            </t>
  </si>
  <si>
    <t>     a) wozy strażackie                                                                                </t>
  </si>
  <si>
    <t xml:space="preserve">     a) gazowa – os. Ziętek bl. Nr 6                                                    </t>
  </si>
  <si>
    <t>      sieci kablowe, ogrodzenia, łapacz piłek)                                          </t>
  </si>
  <si>
    <t>     b) w m-ści Krupski Młyn przy ul. Tarnogórskiej                          </t>
  </si>
  <si>
    <t>     a) w m-ści Potępa przy ul. Tarnogórskiej                                     </t>
  </si>
  <si>
    <t>     e) ul. Szkolna                                                                               </t>
  </si>
  <si>
    <t>     d) ul. Mokra                                                                       </t>
  </si>
  <si>
    <t>     c) ul. Polna                                                                                  </t>
  </si>
  <si>
    <t>     b) ul. K. Piecucha                                                                                </t>
  </si>
  <si>
    <t>     a) ul. Zielona                                                                        </t>
  </si>
  <si>
    <t>     e) ul. 1-go Maja w Krupskim Młynie                                    </t>
  </si>
  <si>
    <t>     d) ul. Tarnogórska w Krupskim Młynie                                    </t>
  </si>
  <si>
    <t>     c) ul. Zawadzkiego w Krupskim Młynie                                 </t>
  </si>
  <si>
    <t>     b) osiedle Ziętek bl. 4, 6, 11                                                  </t>
  </si>
  <si>
    <t>     a) osiedle W – 70 w Krupskim Młynie                                    </t>
  </si>
  <si>
    <t>                                                                       </t>
  </si>
  <si>
    <t>     e) sieć wodociągowa – Potępa, ul. Stawowa                            </t>
  </si>
  <si>
    <t xml:space="preserve">      a) ujęcie wody Ziętek</t>
  </si>
  <si>
    <t xml:space="preserve">      b)  ujęcie wody Koty - Wesoła</t>
  </si>
  <si>
    <t/>
  </si>
  <si>
    <t xml:space="preserve">      w Katowicach 30 akcji po 1.000 zł                                                                 </t>
  </si>
  <si>
    <t>-    w PEC „Ciepłogaz” sp. z o.o. z siedzibą w Krupskim Młynie</t>
  </si>
  <si>
    <t xml:space="preserve">     2.930 udziałów po 1.000 zł                                                                        </t>
  </si>
  <si>
    <t>                                                                        Razem:                      </t>
  </si>
  <si>
    <t xml:space="preserve">     w Krupskim Młynie 100 akcji po 100 zł                                           </t>
  </si>
  <si>
    <t>     f) ul. Stawowa                                                                              </t>
  </si>
  <si>
    <t>     g) ul. Sportowa                                                                               </t>
  </si>
  <si>
    <t>     a) ul. Buczka                                                                               </t>
  </si>
  <si>
    <t>     b) ul. Zawadzkiego                                                                               </t>
  </si>
  <si>
    <t>     c) droga dojazdowa do kol. Ziętek                                                                              </t>
  </si>
  <si>
    <t>22. Drogi w m-ści Krupski Młyn - utwardzenie</t>
  </si>
  <si>
    <t>23. Droga pieszo rowerowa w Krupskim Młynie                        </t>
  </si>
  <si>
    <t xml:space="preserve">     a) budynek USC przy ul. !-go Maja</t>
  </si>
  <si>
    <t xml:space="preserve">     b) budynek przy ul. Zawadzkiego </t>
  </si>
  <si>
    <t>c) likwidacją środków trwałych</t>
  </si>
  <si>
    <t>24. Ciąg pieszy w Krupskim Młynie (od transformatora do mostu)</t>
  </si>
  <si>
    <t>25. Chodniki:</t>
  </si>
  <si>
    <t>27. Pozostałe drogi, place, chodniki                                                          </t>
  </si>
  <si>
    <t xml:space="preserve">28. Zbiornik retencyjny w m-ści Borowiany  - Odmuchów                                          </t>
  </si>
  <si>
    <t>29. Pozostała infrastruktura techniczna – gr.II ( latarnie oświetleniowe,</t>
  </si>
  <si>
    <t>30. Kotłownie:</t>
  </si>
  <si>
    <t>31. Sprzęt komputerowy                                                              </t>
  </si>
  <si>
    <t>32. Pozostałe urządzenia – gr IV (pompy, osuszacze,</t>
  </si>
  <si>
    <t>33. Maszyny, urządzenia techniczne gr. V, VI (kosiarki, telefaks,</t>
  </si>
  <si>
    <t>34. Środki transportowe</t>
  </si>
  <si>
    <t>35. Pozostałe przyrządy i wyposażenie urzędu gr. VIII                        </t>
  </si>
  <si>
    <t>36. Aparatura prądu zmiennego (ujęcie wody Ziętek)            </t>
  </si>
  <si>
    <t xml:space="preserve">26. Parkingi </t>
  </si>
  <si>
    <t xml:space="preserve">     a) przy ul. Zawadzkiego 1 w Krupskim Młynie</t>
  </si>
  <si>
    <t xml:space="preserve">     b) przy ul. Buczka w Krupskim Młynie</t>
  </si>
  <si>
    <t xml:space="preserve">     a) plac zabaw - Osiedle Ziętek</t>
  </si>
  <si>
    <t>    g) sieć wodociągowa - Potępa, ul. Sportowa                          </t>
  </si>
  <si>
    <t>    h) sieć wodociągowa – Krupski Młyn, ul.Zawadzkiego                            </t>
  </si>
  <si>
    <t xml:space="preserve">     i) sieć wodociągowa - Krupski Młyn, ul. Mickiewicza</t>
  </si>
  <si>
    <t xml:space="preserve">     b) mikrociągnik wraz z kosą                                                                                  </t>
  </si>
  <si>
    <t xml:space="preserve">37. Budowle sportowe i rekreacyjne </t>
  </si>
  <si>
    <t xml:space="preserve">     b) plac zabaw - Potępa</t>
  </si>
  <si>
    <t xml:space="preserve">     c) miasteczko rowerowe - Krupski Młyn</t>
  </si>
  <si>
    <t xml:space="preserve">     d) ul. Leśna</t>
  </si>
  <si>
    <t>g) budowa placu zabaw w Ziętku i Potępie</t>
  </si>
  <si>
    <t>h) budowa miasteczka rowerowego</t>
  </si>
  <si>
    <t>i) termomodernizacja budynków mieszkalnych</t>
  </si>
  <si>
    <t>j) zakup sprzętu komputerowego</t>
  </si>
  <si>
    <t>l) zakup klimatyzatora</t>
  </si>
  <si>
    <r>
      <t xml:space="preserve">z rokiem poprzednim </t>
    </r>
    <r>
      <rPr>
        <b/>
        <sz val="10"/>
        <rFont val="Arial CE"/>
        <family val="0"/>
      </rPr>
      <t xml:space="preserve">uległa zwiększeniu o: </t>
    </r>
  </si>
  <si>
    <t>ł) wykonanie przyłącza elektoenergetycznego w bud.sportowym</t>
  </si>
  <si>
    <t>-    w Górnośląskiej Agencji Rozwoju i Promocji S.A. z siedzibą</t>
  </si>
  <si>
    <t>-    w Banku Spółdzielczym z siedzibą w Tworogu</t>
  </si>
  <si>
    <t>-    w Agencji Rozwoju Lokalnego „Agrotur” S.A. z siedzibą</t>
  </si>
  <si>
    <t>     f) sieć wodociągowa - Potępa, ul. Tarnogórska                           </t>
  </si>
  <si>
    <t>    k) pozostałe sieci wodociągowe i kanalizacyjne                           </t>
  </si>
  <si>
    <t>k) zakup pompy i agregatu pompowego,
    otrzymanie zespołu prądotwórczego</t>
  </si>
  <si>
    <t xml:space="preserve">     150 udziałów po 100 zł                                                                     </t>
  </si>
  <si>
    <t>1. Użytki rolne               </t>
  </si>
  <si>
    <t>2. Grunty leśne oraz zadrzewione i zakrzewione                                                                        </t>
  </si>
  <si>
    <t>3. Grunty zabudowane i zurbanizowane                                                           </t>
  </si>
  <si>
    <t xml:space="preserve">4. Nieużytki                                   </t>
  </si>
  <si>
    <t xml:space="preserve">5. Grunty pod wodami                                 </t>
  </si>
  <si>
    <t xml:space="preserve">6. Tereny różne                               </t>
  </si>
  <si>
    <t>W skład mienia komunalnego wchodzą grunty, budynki i lokale, budowle, kotłownie, maszyny, urządzenia i aparaty ogólnego zastosowania, urządzenia techniczne, środki transportu oraz narzędzia, przyrządy, ruchomości i wyposażenie</t>
  </si>
  <si>
    <t xml:space="preserve">Wartość brutto mienia komunalnego na dzień 31 pażdziernika 2009 r. </t>
  </si>
  <si>
    <t>według ewidencji księgowej wynosi:</t>
  </si>
  <si>
    <t>II.        Wartość zasobów stanowiących własność gminy w rozbiciu na poszczególne budynki i budowle, lokale, maszyny, urządzenia, środki transportu oraz pozostałe wyposażenie</t>
  </si>
  <si>
    <t>5. Budynki gospodarcze, magazyny, bunkry, garaże                                    </t>
  </si>
  <si>
    <t xml:space="preserve">     c) budynek przy ul. Tarnogórskiej w Potępie </t>
  </si>
  <si>
    <t>16. Most wiszący w Krupskim Młynie                                    </t>
  </si>
  <si>
    <t>37. Melioracje szczegółowe</t>
  </si>
  <si>
    <t>     g) Żyłka                                                                           </t>
  </si>
  <si>
    <t xml:space="preserve">      wymiennik WP)                                                                            </t>
  </si>
  <si>
    <t>      centr. telefoniczna, klimatyzator, syreny alarmowe)                                                                </t>
  </si>
  <si>
    <r>
      <t>W okresie od 1 października 2008 r. do 30 września 2009 r dochody z mienia komunalnego 
stanowiły kwotę:</t>
    </r>
    <r>
      <rPr>
        <b/>
        <sz val="10"/>
        <rFont val="Arial CE"/>
        <family val="0"/>
      </rPr>
      <t>                                                </t>
    </r>
  </si>
  <si>
    <t xml:space="preserve">Wartość mienia gminnego na dzień 31.10.2008 r wynosiła: </t>
  </si>
  <si>
    <t>W związku z powyższym wartość mienia gminnego na dzień 31.10.2009 r. w porównaniu</t>
  </si>
  <si>
    <t>W okresie od 1 listopada 2008 r. do 31 października 2009 r. dokonano:</t>
  </si>
  <si>
    <t>a) termomodernizacja budynków mieszkalnych           </t>
  </si>
  <si>
    <t>b) modernizacja budynku ambulatorium</t>
  </si>
  <si>
    <t>c) wykonanie udrożnienia rowu odwadniającego</t>
  </si>
  <si>
    <t>d) modernizacja drogi na Żyłkę</t>
  </si>
  <si>
    <t>e) zakup syren alarmowych</t>
  </si>
  <si>
    <t>f) ujęcie szacunkowych wartości gruntów i budynku</t>
  </si>
  <si>
    <t>a) sprzedażą działek oraz lokali mieszkalnych i gospodarczych
    wraz z udziałem ułamkowym gruntu na łączną kwotę:</t>
  </si>
  <si>
    <t xml:space="preserve">b) podziałem działek </t>
  </si>
  <si>
    <t>2. zmniejszenia w ewidencji środków trwałych na łączną kwotę:</t>
  </si>
  <si>
    <r>
      <t>1. zwiększenia w ewidencji środków trwałych, na podstawie wystawionych dowodów księgowych</t>
    </r>
    <r>
      <rPr>
        <u val="single"/>
        <sz val="10"/>
        <rFont val="Arial CE"/>
        <family val="2"/>
      </rPr>
      <t xml:space="preserve">
</t>
    </r>
    <r>
      <rPr>
        <sz val="10"/>
        <rFont val="Arial CE"/>
        <family val="0"/>
      </rPr>
      <t xml:space="preserve">    </t>
    </r>
    <r>
      <rPr>
        <u val="single"/>
        <sz val="10"/>
        <rFont val="Arial CE"/>
        <family val="2"/>
      </rPr>
      <t xml:space="preserve">
   na łączną kwotę: </t>
    </r>
  </si>
  <si>
    <t xml:space="preserve">    na którą składają się:</t>
  </si>
  <si>
    <t xml:space="preserve">     w związku z:</t>
  </si>
  <si>
    <t xml:space="preserve">   w tym:</t>
  </si>
  <si>
    <t xml:space="preserve">       za okres od 1.10.2008  r. do 30.09.2009 r. </t>
  </si>
  <si>
    <t>-   X - XII 2008 r.   </t>
  </si>
  <si>
    <t>-   I – IX  2009 r.   </t>
  </si>
  <si>
    <t>Krupski Młyn, dnia 12.11.2009 r.</t>
  </si>
  <si>
    <t>1. Dochody z tytułu najmu i dzierżawy lokali użytkowych oraz gruntu</t>
  </si>
  <si>
    <t xml:space="preserve">2. Dochody z tytułu użytkowania wieczystego gruntu </t>
  </si>
  <si>
    <t>3. Dochody ze sprzedaży mienia  </t>
  </si>
  <si>
    <t>4. Dochody z tytułu najmu lokali mieszkalnych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</si>
</sst>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10"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u val="single"/>
      <sz val="11"/>
      <name val="Arial CE"/>
      <family val="2"/>
    </font>
    <font>
      <b/>
      <sz val="10"/>
      <name val="Arial"/>
      <family val="2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quotePrefix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4" fontId="0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" fontId="0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0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zeprowadzka\KROCZEK%20K\&#346;RODKI%20TRWA&#321;E\&#346;rodki%20trwa&#322;e%202007%20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zeprowadzka\KROCZEK%20K\&#346;RODKI%20TRWA&#321;E\grunt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zeprowadzka\KROCZEK%20K\&#346;RODKI%20TRWA&#321;E\&#346;rodki%20trwa&#322;e%202009%2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wałe 2007"/>
      <sheetName val="Arkusz2"/>
      <sheetName val="Mienie"/>
      <sheetName val="przek.gbp"/>
      <sheetName val="przek.gops"/>
      <sheetName val="przek. gok"/>
    </sheetNames>
    <sheetDataSet>
      <sheetData sheetId="0">
        <row r="57">
          <cell r="J57">
            <v>985525.9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54">
          <cell r="N554">
            <v>27590758.439999998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I,II,III,IV,V,VI,VII,VIII"/>
      <sheetName val="grunty"/>
      <sheetName val="Arkusz3"/>
    </sheetNames>
    <sheetDataSet>
      <sheetData sheetId="0">
        <row r="189">
          <cell r="J189">
            <v>12227234.280000001</v>
          </cell>
        </row>
        <row r="404">
          <cell r="J404">
            <v>8955568.910000002</v>
          </cell>
        </row>
        <row r="415">
          <cell r="J415">
            <v>291949.5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7"/>
  <sheetViews>
    <sheetView tabSelected="1" workbookViewId="0" topLeftCell="A262">
      <selection activeCell="I234" sqref="I234:I236"/>
    </sheetView>
  </sheetViews>
  <sheetFormatPr defaultColWidth="9.00390625" defaultRowHeight="12.75"/>
  <cols>
    <col min="6" max="6" width="11.25390625" style="0" customWidth="1"/>
    <col min="7" max="7" width="7.625" style="0" customWidth="1"/>
    <col min="8" max="8" width="21.625" style="0" customWidth="1"/>
    <col min="9" max="9" width="12.375" style="0" customWidth="1"/>
    <col min="11" max="11" width="10.125" style="0" bestFit="1" customWidth="1"/>
  </cols>
  <sheetData>
    <row r="1" spans="6:9" s="3" customFormat="1" ht="12.75" customHeight="1">
      <c r="F1" s="4"/>
      <c r="G1" s="4"/>
      <c r="H1" s="35"/>
      <c r="I1" s="34"/>
    </row>
    <row r="2" spans="1:8" s="3" customFormat="1" ht="18.75" customHeight="1">
      <c r="A2" s="45" t="s">
        <v>1</v>
      </c>
      <c r="B2" s="45"/>
      <c r="C2" s="45"/>
      <c r="D2" s="45"/>
      <c r="E2" s="45"/>
      <c r="F2" s="45"/>
      <c r="G2" s="45"/>
      <c r="H2" s="45"/>
    </row>
    <row r="3" spans="1:8" s="3" customFormat="1" ht="13.5" customHeight="1">
      <c r="A3" s="39"/>
      <c r="B3" s="39"/>
      <c r="C3" s="39"/>
      <c r="D3" s="39"/>
      <c r="E3" s="39"/>
      <c r="F3" s="39"/>
      <c r="G3" s="39"/>
      <c r="H3" s="39"/>
    </row>
    <row r="4" spans="1:8" s="3" customFormat="1" ht="45" customHeight="1">
      <c r="A4" s="56" t="s">
        <v>124</v>
      </c>
      <c r="B4" s="56"/>
      <c r="C4" s="56"/>
      <c r="D4" s="56"/>
      <c r="E4" s="56"/>
      <c r="F4" s="56"/>
      <c r="G4" s="56"/>
      <c r="H4" s="56"/>
    </row>
    <row r="5" spans="1:8" s="3" customFormat="1" ht="11.25" customHeight="1">
      <c r="A5" s="31"/>
      <c r="B5" s="31"/>
      <c r="C5" s="31"/>
      <c r="D5" s="31"/>
      <c r="E5" s="31"/>
      <c r="F5" s="31"/>
      <c r="G5" s="31"/>
      <c r="H5" s="31"/>
    </row>
    <row r="6" spans="1:8" s="3" customFormat="1" ht="11.25" customHeight="1">
      <c r="A6" s="40" t="s">
        <v>125</v>
      </c>
      <c r="B6" s="40"/>
      <c r="C6" s="40"/>
      <c r="D6" s="40"/>
      <c r="E6" s="40"/>
      <c r="F6" s="31"/>
      <c r="G6" s="31"/>
      <c r="H6" s="31"/>
    </row>
    <row r="7" spans="1:8" s="3" customFormat="1" ht="15" customHeight="1">
      <c r="A7" s="51" t="s">
        <v>126</v>
      </c>
      <c r="B7" s="51"/>
      <c r="C7" s="51"/>
      <c r="D7" s="51"/>
      <c r="E7" s="51"/>
      <c r="F7" s="54">
        <f>SUM(H14:H30)</f>
        <v>50710688.42000001</v>
      </c>
      <c r="G7" s="54"/>
      <c r="H7" s="54"/>
    </row>
    <row r="8" s="3" customFormat="1" ht="11.25" customHeight="1"/>
    <row r="9" s="3" customFormat="1" ht="11.25" customHeight="1">
      <c r="A9" s="3" t="s">
        <v>0</v>
      </c>
    </row>
    <row r="10" s="3" customFormat="1" ht="11.25" customHeight="1"/>
    <row r="11" s="7" customFormat="1" ht="11.25" customHeight="1">
      <c r="A11" s="7" t="s">
        <v>2</v>
      </c>
    </row>
    <row r="12" s="7" customFormat="1" ht="11.25" customHeight="1"/>
    <row r="13" s="3" customFormat="1" ht="11.25" customHeight="1"/>
    <row r="14" spans="1:8" s="3" customFormat="1" ht="11.25" customHeight="1">
      <c r="A14" s="3" t="s">
        <v>12</v>
      </c>
      <c r="G14" s="5" t="s">
        <v>13</v>
      </c>
      <c r="H14" s="4">
        <f>'[2]Arkusz1'!$N$554</f>
        <v>27590758.439999998</v>
      </c>
    </row>
    <row r="15" spans="7:8" s="3" customFormat="1" ht="11.25" customHeight="1">
      <c r="G15" s="6"/>
      <c r="H15" s="4"/>
    </row>
    <row r="16" spans="1:8" s="3" customFormat="1" ht="11.25" customHeight="1">
      <c r="A16" s="3" t="s">
        <v>14</v>
      </c>
      <c r="G16" s="5" t="s">
        <v>13</v>
      </c>
      <c r="H16" s="4">
        <f>'[3]grI,II,III,IV,V,VI,VII,VIII'!$J$189</f>
        <v>12227234.280000001</v>
      </c>
    </row>
    <row r="17" spans="7:8" s="3" customFormat="1" ht="11.25" customHeight="1">
      <c r="G17" s="6"/>
      <c r="H17" s="4"/>
    </row>
    <row r="18" spans="1:8" s="3" customFormat="1" ht="11.25" customHeight="1">
      <c r="A18" s="3" t="s">
        <v>15</v>
      </c>
      <c r="G18" s="5" t="s">
        <v>13</v>
      </c>
      <c r="H18" s="4">
        <f>'[3]grI,II,III,IV,V,VI,VII,VIII'!$J$404</f>
        <v>8955568.910000002</v>
      </c>
    </row>
    <row r="19" spans="7:8" s="3" customFormat="1" ht="11.25" customHeight="1">
      <c r="G19" s="6"/>
      <c r="H19" s="4"/>
    </row>
    <row r="20" spans="1:8" s="3" customFormat="1" ht="11.25" customHeight="1">
      <c r="A20" s="3" t="s">
        <v>16</v>
      </c>
      <c r="G20" s="5" t="s">
        <v>13</v>
      </c>
      <c r="H20" s="4">
        <f>'[3]grI,II,III,IV,V,VI,VII,VIII'!$J$415</f>
        <v>291949.5</v>
      </c>
    </row>
    <row r="21" spans="7:8" s="3" customFormat="1" ht="11.25" customHeight="1">
      <c r="G21" s="5"/>
      <c r="H21" s="4"/>
    </row>
    <row r="22" spans="1:8" s="3" customFormat="1" ht="11.25" customHeight="1">
      <c r="A22" s="3" t="s">
        <v>17</v>
      </c>
      <c r="G22" s="5" t="s">
        <v>13</v>
      </c>
      <c r="H22" s="4">
        <v>1235745.06</v>
      </c>
    </row>
    <row r="23" spans="7:8" s="3" customFormat="1" ht="11.25" customHeight="1">
      <c r="G23" s="5"/>
      <c r="H23" s="4"/>
    </row>
    <row r="24" spans="1:8" s="3" customFormat="1" ht="11.25" customHeight="1">
      <c r="A24" s="3" t="s">
        <v>18</v>
      </c>
      <c r="G24" s="5" t="s">
        <v>13</v>
      </c>
      <c r="H24" s="4">
        <v>18245.68</v>
      </c>
    </row>
    <row r="25" spans="7:8" s="3" customFormat="1" ht="11.25" customHeight="1">
      <c r="G25" s="5"/>
      <c r="H25" s="4"/>
    </row>
    <row r="26" spans="1:8" s="3" customFormat="1" ht="11.25" customHeight="1">
      <c r="A26" s="3" t="s">
        <v>19</v>
      </c>
      <c r="G26" s="5" t="s">
        <v>13</v>
      </c>
      <c r="H26" s="4">
        <v>233548.34</v>
      </c>
    </row>
    <row r="27" s="3" customFormat="1" ht="11.25" customHeight="1">
      <c r="G27" s="5"/>
    </row>
    <row r="28" spans="1:8" s="3" customFormat="1" ht="11.25" customHeight="1">
      <c r="A28" s="3" t="s">
        <v>20</v>
      </c>
      <c r="G28" s="5" t="s">
        <v>13</v>
      </c>
      <c r="H28" s="3">
        <v>151638.21</v>
      </c>
    </row>
    <row r="29" s="3" customFormat="1" ht="11.25" customHeight="1">
      <c r="G29" s="5"/>
    </row>
    <row r="30" spans="1:8" s="3" customFormat="1" ht="11.25" customHeight="1">
      <c r="A30" s="3" t="s">
        <v>21</v>
      </c>
      <c r="G30" s="5" t="s">
        <v>13</v>
      </c>
      <c r="H30" s="3">
        <v>6000</v>
      </c>
    </row>
    <row r="31" s="3" customFormat="1" ht="11.25" customHeight="1">
      <c r="G31" s="6"/>
    </row>
    <row r="32" s="3" customFormat="1" ht="11.25" customHeight="1">
      <c r="A32" s="3" t="s">
        <v>0</v>
      </c>
    </row>
    <row r="33" s="3" customFormat="1" ht="11.25" customHeight="1"/>
    <row r="34" spans="2:8" s="3" customFormat="1" ht="14.25" customHeight="1" thickBot="1">
      <c r="B34" s="7"/>
      <c r="C34" s="7"/>
      <c r="D34" s="7"/>
      <c r="E34" s="10" t="s">
        <v>22</v>
      </c>
      <c r="F34" s="11"/>
      <c r="G34" s="12" t="s">
        <v>13</v>
      </c>
      <c r="H34" s="10">
        <f>SUM(H14:H30)</f>
        <v>50710688.42000001</v>
      </c>
    </row>
    <row r="35" s="3" customFormat="1" ht="11.25" customHeight="1"/>
    <row r="36" spans="1:12" ht="12.75">
      <c r="A36" s="8"/>
      <c r="B36" s="8"/>
      <c r="C36" s="8"/>
      <c r="D36" s="8"/>
      <c r="E36" s="8"/>
      <c r="F36" s="8"/>
      <c r="G36" s="8"/>
      <c r="H36" s="8"/>
      <c r="I36" s="1"/>
      <c r="J36" s="1"/>
      <c r="K36" s="1"/>
      <c r="L36" s="1"/>
    </row>
    <row r="37" spans="1:12" ht="12.75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 customHeigh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3"/>
      <c r="J41" s="1"/>
      <c r="K41" s="1"/>
      <c r="L41" s="1"/>
    </row>
    <row r="42" spans="1:12" ht="12.75" customHeight="1">
      <c r="A42" s="55" t="s">
        <v>3</v>
      </c>
      <c r="B42" s="55"/>
      <c r="C42" s="55"/>
      <c r="D42" s="55"/>
      <c r="E42" s="55"/>
      <c r="F42" s="55"/>
      <c r="G42" s="55"/>
      <c r="H42" s="55"/>
      <c r="I42" s="13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1.25" customHeight="1">
      <c r="A45" s="1" t="s">
        <v>118</v>
      </c>
      <c r="B45" s="1"/>
      <c r="C45" s="1"/>
      <c r="D45" s="1"/>
      <c r="E45" s="1"/>
      <c r="F45" s="1"/>
      <c r="G45" s="9" t="s">
        <v>13</v>
      </c>
      <c r="H45" s="13">
        <f>251028.27+1150652.75+19734+1321126.19+4120536.5+1170507.4+1170</f>
        <v>8034755.109999999</v>
      </c>
      <c r="I45" s="1"/>
      <c r="J45" s="1"/>
      <c r="K45" s="1"/>
      <c r="L45" s="1"/>
    </row>
    <row r="46" spans="1:12" ht="11.25" customHeight="1">
      <c r="A46" s="1"/>
      <c r="B46" s="1"/>
      <c r="C46" s="1"/>
      <c r="D46" s="1"/>
      <c r="E46" s="1"/>
      <c r="F46" s="1"/>
      <c r="G46" s="1"/>
      <c r="H46" s="13"/>
      <c r="I46" s="1"/>
      <c r="J46" s="1"/>
      <c r="K46" s="1"/>
      <c r="L46" s="1"/>
    </row>
    <row r="47" spans="1:12" ht="11.25" customHeight="1">
      <c r="A47" s="1" t="s">
        <v>119</v>
      </c>
      <c r="B47" s="1"/>
      <c r="C47" s="1"/>
      <c r="D47" s="1"/>
      <c r="E47" s="1"/>
      <c r="F47" s="1"/>
      <c r="G47" s="9" t="s">
        <v>13</v>
      </c>
      <c r="H47" s="13">
        <f>188259.19+7010861.18</f>
        <v>7199120.37</v>
      </c>
      <c r="I47" s="1"/>
      <c r="J47" s="1"/>
      <c r="K47" s="1"/>
      <c r="L47" s="1"/>
    </row>
    <row r="48" ht="11.25" customHeight="1">
      <c r="H48" s="14"/>
    </row>
    <row r="49" spans="1:12" ht="11.25" customHeight="1">
      <c r="A49" s="1" t="s">
        <v>120</v>
      </c>
      <c r="B49" s="1"/>
      <c r="C49" s="1"/>
      <c r="D49" s="1"/>
      <c r="E49" s="1"/>
      <c r="F49" s="1"/>
      <c r="G49" s="9" t="s">
        <v>13</v>
      </c>
      <c r="H49" s="13">
        <f>1130657.48+9538+4472578.5+542507.88+2492121.5+1957332.6</f>
        <v>10604735.959999999</v>
      </c>
      <c r="I49" s="1"/>
      <c r="J49" s="1"/>
      <c r="K49" s="1"/>
      <c r="L49" s="1"/>
    </row>
    <row r="50" ht="11.25" customHeight="1">
      <c r="H50" s="14"/>
    </row>
    <row r="51" spans="1:12" ht="11.25" customHeight="1">
      <c r="A51" s="1" t="s">
        <v>121</v>
      </c>
      <c r="B51" s="1"/>
      <c r="C51" s="1"/>
      <c r="D51" s="1"/>
      <c r="E51" s="1"/>
      <c r="F51" s="1"/>
      <c r="G51" s="9" t="s">
        <v>13</v>
      </c>
      <c r="H51" s="13">
        <f>19964</f>
        <v>19964</v>
      </c>
      <c r="I51" s="1"/>
      <c r="J51" s="1"/>
      <c r="K51" s="1"/>
      <c r="L51" s="1"/>
    </row>
    <row r="52" ht="11.25" customHeight="1">
      <c r="H52" s="14"/>
    </row>
    <row r="53" spans="1:12" ht="11.25" customHeight="1">
      <c r="A53" s="1" t="s">
        <v>122</v>
      </c>
      <c r="B53" s="1"/>
      <c r="C53" s="1"/>
      <c r="D53" s="1"/>
      <c r="E53" s="1"/>
      <c r="F53" s="1"/>
      <c r="G53" s="9" t="s">
        <v>13</v>
      </c>
      <c r="H53" s="13">
        <f>462418</f>
        <v>462418</v>
      </c>
      <c r="I53" s="1"/>
      <c r="J53" s="1"/>
      <c r="K53" s="1"/>
      <c r="L53" s="1"/>
    </row>
    <row r="54" spans="1:12" ht="11.25" customHeight="1">
      <c r="A54" s="1"/>
      <c r="B54" s="1"/>
      <c r="C54" s="1"/>
      <c r="D54" s="1"/>
      <c r="E54" s="1"/>
      <c r="F54" s="1"/>
      <c r="G54" s="9"/>
      <c r="H54" s="13"/>
      <c r="I54" s="1"/>
      <c r="J54" s="1"/>
      <c r="K54" s="1"/>
      <c r="L54" s="1"/>
    </row>
    <row r="55" spans="1:12" ht="11.25" customHeight="1">
      <c r="A55" s="1" t="s">
        <v>123</v>
      </c>
      <c r="B55" s="1"/>
      <c r="C55" s="1"/>
      <c r="D55" s="1"/>
      <c r="E55" s="1"/>
      <c r="F55" s="1"/>
      <c r="G55" s="9" t="s">
        <v>13</v>
      </c>
      <c r="H55" s="13">
        <f>1269765</f>
        <v>1269765</v>
      </c>
      <c r="I55" s="1"/>
      <c r="J55" s="1"/>
      <c r="K55" s="1"/>
      <c r="L55" s="1"/>
    </row>
    <row r="56" spans="1:12" ht="11.25" customHeight="1">
      <c r="A56" s="1"/>
      <c r="B56" s="1"/>
      <c r="C56" s="1"/>
      <c r="D56" s="1"/>
      <c r="E56" s="1"/>
      <c r="F56" s="1"/>
      <c r="G56" s="9"/>
      <c r="H56" s="13"/>
      <c r="I56" s="1"/>
      <c r="J56" s="1"/>
      <c r="K56" s="1"/>
      <c r="L56" s="1"/>
    </row>
    <row r="57" ht="12.75">
      <c r="H57" s="14"/>
    </row>
    <row r="58" spans="1:12" ht="12.75" customHeight="1" thickBot="1">
      <c r="A58" s="1"/>
      <c r="B58" s="1"/>
      <c r="C58" s="1"/>
      <c r="D58" s="1"/>
      <c r="E58" s="15" t="s">
        <v>23</v>
      </c>
      <c r="F58" s="15"/>
      <c r="G58" s="17" t="s">
        <v>13</v>
      </c>
      <c r="H58" s="16">
        <f>H45+H47+H49+H51+H53+H55</f>
        <v>27590758.439999998</v>
      </c>
      <c r="I58" s="1"/>
      <c r="J58" s="1"/>
      <c r="K58" s="1"/>
      <c r="L58" s="1"/>
    </row>
    <row r="60" spans="1:12" ht="39" customHeight="1">
      <c r="A60" s="53" t="s">
        <v>127</v>
      </c>
      <c r="B60" s="53"/>
      <c r="C60" s="53"/>
      <c r="D60" s="53"/>
      <c r="E60" s="53"/>
      <c r="F60" s="53"/>
      <c r="G60" s="53"/>
      <c r="H60" s="53"/>
      <c r="I60" s="1"/>
      <c r="J60" s="1"/>
      <c r="K60" s="1"/>
      <c r="L60" s="1"/>
    </row>
    <row r="63" spans="1:12" ht="12.75" customHeight="1">
      <c r="A63" s="1" t="s">
        <v>24</v>
      </c>
      <c r="B63" s="1"/>
      <c r="C63" s="1"/>
      <c r="D63" s="1"/>
      <c r="E63" s="1"/>
      <c r="F63" s="1"/>
      <c r="G63" s="9" t="s">
        <v>13</v>
      </c>
      <c r="H63" s="13">
        <v>1661522.54</v>
      </c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3"/>
      <c r="I64" s="1"/>
      <c r="J64" s="1"/>
      <c r="K64" s="1"/>
      <c r="L64" s="1"/>
    </row>
    <row r="65" spans="1:12" ht="12.75" customHeight="1">
      <c r="A65" s="1" t="s">
        <v>25</v>
      </c>
      <c r="B65" s="1"/>
      <c r="C65" s="1"/>
      <c r="D65" s="1"/>
      <c r="E65" s="1"/>
      <c r="F65" s="1"/>
      <c r="G65" s="9" t="s">
        <v>13</v>
      </c>
      <c r="H65" s="13">
        <v>126175</v>
      </c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3"/>
      <c r="I66" s="1"/>
      <c r="J66" s="1"/>
      <c r="K66" s="1"/>
      <c r="L66" s="1"/>
    </row>
    <row r="67" spans="1:12" ht="12.75" customHeight="1">
      <c r="A67" s="1" t="s">
        <v>26</v>
      </c>
      <c r="B67" s="1"/>
      <c r="C67" s="1"/>
      <c r="D67" s="1"/>
      <c r="E67" s="1"/>
      <c r="F67" s="1"/>
      <c r="G67" s="9" t="s">
        <v>13</v>
      </c>
      <c r="H67" s="13">
        <v>5845658.36</v>
      </c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3"/>
      <c r="I68" s="1"/>
      <c r="J68" s="1"/>
      <c r="K68" s="1"/>
      <c r="L68" s="1"/>
    </row>
    <row r="69" spans="1:12" ht="12.75" customHeight="1">
      <c r="A69" s="1" t="s">
        <v>27</v>
      </c>
      <c r="B69" s="1"/>
      <c r="C69" s="1"/>
      <c r="D69" s="1"/>
      <c r="E69" s="1"/>
      <c r="F69" s="1"/>
      <c r="G69" s="9" t="s">
        <v>13</v>
      </c>
      <c r="H69" s="13">
        <f>132603.4+27157.26+54224+7205</f>
        <v>221189.66</v>
      </c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3"/>
      <c r="I70" s="1"/>
      <c r="J70" s="1"/>
      <c r="K70" s="1"/>
      <c r="L70" s="1"/>
    </row>
    <row r="71" spans="1:12" ht="12.75" customHeight="1">
      <c r="A71" s="1" t="s">
        <v>128</v>
      </c>
      <c r="B71" s="1"/>
      <c r="C71" s="1"/>
      <c r="D71" s="1"/>
      <c r="E71" s="1"/>
      <c r="F71" s="1"/>
      <c r="G71" s="9" t="s">
        <v>13</v>
      </c>
      <c r="H71" s="13">
        <f>4278.22+23593.56+905.19+22157.32</f>
        <v>50934.29</v>
      </c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3"/>
      <c r="I72" s="1"/>
      <c r="J72" s="1"/>
      <c r="K72" s="1"/>
      <c r="L72" s="1"/>
    </row>
    <row r="73" spans="1:12" ht="12.75" customHeight="1">
      <c r="A73" s="1" t="s">
        <v>28</v>
      </c>
      <c r="B73" s="1"/>
      <c r="C73" s="1"/>
      <c r="D73" s="1"/>
      <c r="E73" s="1"/>
      <c r="F73" s="1"/>
      <c r="G73" s="9"/>
      <c r="H73" s="13"/>
      <c r="I73" s="1"/>
      <c r="J73" s="1"/>
      <c r="K73" s="1"/>
      <c r="L73" s="1"/>
    </row>
    <row r="74" spans="1:12" ht="12.75" customHeight="1">
      <c r="A74" s="1"/>
      <c r="B74" s="1"/>
      <c r="C74" s="1"/>
      <c r="D74" s="1"/>
      <c r="E74" s="1"/>
      <c r="F74" s="1"/>
      <c r="G74" s="9"/>
      <c r="H74" s="13"/>
      <c r="I74" s="1"/>
      <c r="J74" s="1"/>
      <c r="K74" s="1"/>
      <c r="L74" s="1"/>
    </row>
    <row r="75" spans="1:12" ht="12.75" customHeight="1">
      <c r="A75" s="1" t="s">
        <v>77</v>
      </c>
      <c r="B75" s="1"/>
      <c r="C75" s="1"/>
      <c r="D75" s="1"/>
      <c r="E75" s="1"/>
      <c r="F75" s="1"/>
      <c r="G75" s="9" t="s">
        <v>13</v>
      </c>
      <c r="H75" s="13">
        <v>243108</v>
      </c>
      <c r="I75" s="1"/>
      <c r="J75" s="1"/>
      <c r="K75" s="1"/>
      <c r="L75" s="1"/>
    </row>
    <row r="76" spans="1:12" ht="12.75" customHeight="1">
      <c r="A76" s="1"/>
      <c r="B76" s="1"/>
      <c r="C76" s="1"/>
      <c r="D76" s="1"/>
      <c r="E76" s="1"/>
      <c r="F76" s="1"/>
      <c r="G76" s="9"/>
      <c r="H76" s="13"/>
      <c r="I76" s="1"/>
      <c r="J76" s="1"/>
      <c r="K76" s="1"/>
      <c r="L76" s="1"/>
    </row>
    <row r="77" spans="1:12" ht="12.75" customHeight="1">
      <c r="A77" s="1" t="s">
        <v>78</v>
      </c>
      <c r="B77" s="1"/>
      <c r="C77" s="1"/>
      <c r="D77" s="1"/>
      <c r="E77" s="1"/>
      <c r="F77" s="1"/>
      <c r="G77" s="9" t="s">
        <v>13</v>
      </c>
      <c r="H77" s="13">
        <f>'[1]trwałe 2007'!$J$57</f>
        <v>985525.9</v>
      </c>
      <c r="I77" s="1"/>
      <c r="J77" s="1"/>
      <c r="K77" s="1"/>
      <c r="L77" s="1"/>
    </row>
    <row r="78" spans="1:12" ht="12.75" customHeight="1">
      <c r="A78" s="1"/>
      <c r="B78" s="1"/>
      <c r="C78" s="1"/>
      <c r="D78" s="1"/>
      <c r="E78" s="1"/>
      <c r="F78" s="1"/>
      <c r="G78" s="9"/>
      <c r="H78" s="13"/>
      <c r="I78" s="1"/>
      <c r="J78" s="1"/>
      <c r="K78" s="1"/>
      <c r="L78" s="1"/>
    </row>
    <row r="79" spans="1:12" ht="12.75" customHeight="1">
      <c r="A79" s="1" t="s">
        <v>129</v>
      </c>
      <c r="B79" s="1"/>
      <c r="C79" s="1"/>
      <c r="D79" s="1"/>
      <c r="E79" s="1"/>
      <c r="F79" s="1"/>
      <c r="G79" s="9" t="s">
        <v>13</v>
      </c>
      <c r="H79" s="13">
        <v>796550</v>
      </c>
      <c r="I79" s="1"/>
      <c r="J79" s="1"/>
      <c r="K79" s="1"/>
      <c r="L79" s="1"/>
    </row>
    <row r="80" spans="1:12" ht="12.75" customHeight="1">
      <c r="A80" s="1"/>
      <c r="B80" s="1"/>
      <c r="C80" s="1"/>
      <c r="D80" s="1"/>
      <c r="E80" s="1"/>
      <c r="F80" s="1"/>
      <c r="G80" s="9"/>
      <c r="H80" s="13"/>
      <c r="I80" s="1"/>
      <c r="J80" s="1"/>
      <c r="K80" s="1"/>
      <c r="L80" s="1"/>
    </row>
    <row r="81" spans="1:12" ht="12.75" customHeight="1">
      <c r="A81" s="1" t="s">
        <v>29</v>
      </c>
      <c r="B81" s="1"/>
      <c r="C81" s="1"/>
      <c r="D81" s="1"/>
      <c r="E81" s="1"/>
      <c r="F81" s="1"/>
      <c r="G81" s="9" t="s">
        <v>13</v>
      </c>
      <c r="H81" s="13">
        <v>54950</v>
      </c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3"/>
      <c r="I82" s="1"/>
      <c r="J82" s="1"/>
      <c r="K82" s="1"/>
      <c r="L82" s="1"/>
    </row>
    <row r="83" spans="1:12" ht="12.75" customHeight="1">
      <c r="A83" s="1" t="s">
        <v>30</v>
      </c>
      <c r="B83" s="1"/>
      <c r="C83" s="1"/>
      <c r="D83" s="1"/>
      <c r="E83" s="1"/>
      <c r="F83" s="1"/>
      <c r="G83" s="9" t="s">
        <v>13</v>
      </c>
      <c r="H83" s="13">
        <f>883173.44+17172+17496+6696+3456</f>
        <v>927993.44</v>
      </c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3"/>
      <c r="I84" s="1"/>
      <c r="J84" s="1"/>
      <c r="K84" s="13"/>
      <c r="L84" s="1"/>
    </row>
    <row r="85" spans="1:12" ht="12.75" customHeight="1">
      <c r="A85" s="1" t="s">
        <v>31</v>
      </c>
      <c r="B85" s="1"/>
      <c r="C85" s="1"/>
      <c r="D85" s="1"/>
      <c r="E85" s="1"/>
      <c r="F85" s="1"/>
      <c r="G85" s="9" t="s">
        <v>13</v>
      </c>
      <c r="H85" s="13">
        <v>652650.88</v>
      </c>
      <c r="I85" s="1"/>
      <c r="J85" s="1"/>
      <c r="K85" s="13"/>
      <c r="L85" s="1"/>
    </row>
    <row r="86" spans="1:12" ht="12.75">
      <c r="A86" s="1"/>
      <c r="B86" s="1"/>
      <c r="C86" s="1"/>
      <c r="D86" s="1"/>
      <c r="E86" s="1"/>
      <c r="F86" s="1"/>
      <c r="G86" s="1"/>
      <c r="H86" s="13"/>
      <c r="I86" s="1"/>
      <c r="J86" s="1"/>
      <c r="K86" s="1"/>
      <c r="L86" s="1"/>
    </row>
    <row r="87" spans="1:12" ht="12.75" customHeight="1">
      <c r="A87" s="1" t="s">
        <v>32</v>
      </c>
      <c r="B87" s="1"/>
      <c r="C87" s="1"/>
      <c r="D87" s="1"/>
      <c r="E87" s="1"/>
      <c r="F87" s="1"/>
      <c r="G87" s="9" t="s">
        <v>13</v>
      </c>
      <c r="H87" s="13">
        <v>383864</v>
      </c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3"/>
      <c r="I88" s="1"/>
      <c r="J88" s="1"/>
      <c r="K88" s="1"/>
      <c r="L88" s="1"/>
    </row>
    <row r="89" spans="1:12" ht="12.75" customHeight="1">
      <c r="A89" s="1" t="s">
        <v>33</v>
      </c>
      <c r="B89" s="1"/>
      <c r="C89" s="1"/>
      <c r="D89" s="1"/>
      <c r="E89" s="1"/>
      <c r="F89" s="1"/>
      <c r="G89" s="9" t="s">
        <v>13</v>
      </c>
      <c r="H89" s="13">
        <v>1319408</v>
      </c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3"/>
      <c r="I90" s="1"/>
      <c r="J90" s="1"/>
      <c r="K90" s="1"/>
      <c r="L90" s="1"/>
    </row>
    <row r="91" spans="1:12" ht="12.75" customHeight="1">
      <c r="A91" s="1" t="s">
        <v>34</v>
      </c>
      <c r="B91" s="1"/>
      <c r="C91" s="1"/>
      <c r="D91" s="1"/>
      <c r="E91" s="1"/>
      <c r="F91" s="1"/>
      <c r="G91" s="9" t="s">
        <v>13</v>
      </c>
      <c r="H91" s="13">
        <v>361058.52</v>
      </c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3"/>
      <c r="I92" s="1"/>
      <c r="J92" s="1"/>
      <c r="K92" s="1"/>
      <c r="L92" s="1"/>
    </row>
    <row r="93" spans="1:12" ht="12.75" customHeight="1">
      <c r="A93" s="1" t="s">
        <v>35</v>
      </c>
      <c r="B93" s="1"/>
      <c r="C93" s="1"/>
      <c r="D93" s="1"/>
      <c r="E93" s="1"/>
      <c r="F93" s="1"/>
      <c r="G93" s="9" t="s">
        <v>13</v>
      </c>
      <c r="H93" s="13">
        <v>22275</v>
      </c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3"/>
      <c r="I94" s="1"/>
      <c r="J94" s="1"/>
      <c r="K94" s="1"/>
      <c r="L94" s="1"/>
    </row>
    <row r="95" spans="1:12" ht="12.75" customHeight="1">
      <c r="A95" s="1" t="s">
        <v>36</v>
      </c>
      <c r="B95" s="1"/>
      <c r="C95" s="1"/>
      <c r="D95" s="1"/>
      <c r="E95" s="1"/>
      <c r="F95" s="1"/>
      <c r="G95" s="9" t="s">
        <v>13</v>
      </c>
      <c r="H95" s="13">
        <f>18792+2268+1188</f>
        <v>22248</v>
      </c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3"/>
      <c r="I96" s="1"/>
      <c r="J96" s="1"/>
      <c r="K96" s="1"/>
      <c r="L96" s="1"/>
    </row>
    <row r="97" spans="1:12" ht="12.75" customHeight="1">
      <c r="A97" s="1" t="s">
        <v>37</v>
      </c>
      <c r="B97" s="1"/>
      <c r="C97" s="1"/>
      <c r="D97" s="1"/>
      <c r="E97" s="1"/>
      <c r="F97" s="1"/>
      <c r="G97" s="9" t="s">
        <v>13</v>
      </c>
      <c r="H97" s="13">
        <v>150410</v>
      </c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3"/>
      <c r="I98" s="1"/>
      <c r="J98" s="1"/>
      <c r="K98" s="1"/>
      <c r="L98" s="1"/>
    </row>
    <row r="99" spans="1:12" ht="12.75" customHeight="1">
      <c r="A99" s="1" t="s">
        <v>130</v>
      </c>
      <c r="B99" s="1"/>
      <c r="C99" s="1"/>
      <c r="D99" s="1"/>
      <c r="E99" s="1"/>
      <c r="F99" s="1"/>
      <c r="G99" s="9" t="s">
        <v>13</v>
      </c>
      <c r="H99" s="13">
        <v>48816</v>
      </c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3"/>
      <c r="I100" s="1"/>
      <c r="J100" s="1"/>
      <c r="K100" s="1"/>
      <c r="L100" s="1"/>
    </row>
    <row r="101" spans="1:12" ht="12.75" customHeight="1">
      <c r="A101" s="1" t="s">
        <v>38</v>
      </c>
      <c r="B101" s="1"/>
      <c r="C101" s="1"/>
      <c r="D101" s="1"/>
      <c r="E101" s="1"/>
      <c r="F101" s="1"/>
      <c r="G101" s="9" t="s">
        <v>13</v>
      </c>
      <c r="H101" s="13">
        <f>814451.45+1347174.76+42800</f>
        <v>2204426.21</v>
      </c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3"/>
      <c r="I102" s="1"/>
      <c r="J102" s="1"/>
      <c r="K102" s="1"/>
      <c r="L102" s="1"/>
    </row>
    <row r="103" spans="1:12" ht="12.75" customHeight="1">
      <c r="A103" s="1" t="s">
        <v>4</v>
      </c>
      <c r="B103" s="1"/>
      <c r="C103" s="1"/>
      <c r="D103" s="1"/>
      <c r="E103" s="1"/>
      <c r="F103" s="1"/>
      <c r="G103" s="1"/>
      <c r="H103" s="13"/>
      <c r="I103" s="1"/>
      <c r="J103" s="1"/>
      <c r="K103" s="1"/>
      <c r="L103" s="1"/>
    </row>
    <row r="104" spans="1:12" ht="12.75" customHeight="1">
      <c r="A104" s="1" t="s">
        <v>39</v>
      </c>
      <c r="B104" s="1"/>
      <c r="C104" s="1"/>
      <c r="D104" s="1"/>
      <c r="E104" s="1"/>
      <c r="F104" s="1"/>
      <c r="G104" s="9" t="s">
        <v>13</v>
      </c>
      <c r="H104">
        <v>94678</v>
      </c>
      <c r="I104" s="1"/>
      <c r="J104" s="13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3"/>
      <c r="I105" s="13"/>
      <c r="J105" s="1"/>
      <c r="K105" s="1"/>
      <c r="L105" s="1"/>
    </row>
    <row r="106" spans="1:12" ht="12.75" customHeight="1">
      <c r="A106" s="1" t="s">
        <v>5</v>
      </c>
      <c r="B106" s="1"/>
      <c r="C106" s="1"/>
      <c r="D106" s="1"/>
      <c r="E106" s="1"/>
      <c r="F106" s="1"/>
      <c r="G106" s="1"/>
      <c r="H106" s="13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3"/>
      <c r="I107" s="1"/>
      <c r="J107" s="1"/>
      <c r="K107" s="1"/>
      <c r="L107" s="1"/>
    </row>
    <row r="108" spans="1:12" ht="12.75" customHeight="1">
      <c r="A108" s="1" t="s">
        <v>40</v>
      </c>
      <c r="B108" s="1"/>
      <c r="C108" s="1"/>
      <c r="D108" s="1"/>
      <c r="E108" s="1"/>
      <c r="F108" s="1"/>
      <c r="G108" s="9" t="s">
        <v>13</v>
      </c>
      <c r="H108" s="13">
        <v>473688</v>
      </c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3"/>
      <c r="I109" s="1"/>
      <c r="J109" s="1"/>
      <c r="K109" s="1"/>
      <c r="L109" s="1"/>
    </row>
    <row r="110" spans="1:12" ht="12.75" customHeight="1">
      <c r="A110" s="1" t="s">
        <v>41</v>
      </c>
      <c r="B110" s="1"/>
      <c r="C110" s="1"/>
      <c r="D110" s="1"/>
      <c r="E110" s="1"/>
      <c r="F110" s="1"/>
      <c r="G110" s="9" t="s">
        <v>13</v>
      </c>
      <c r="H110" s="13">
        <v>4000</v>
      </c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3"/>
      <c r="I111" s="1"/>
      <c r="J111" s="1"/>
      <c r="K111" s="1"/>
      <c r="L111" s="1"/>
    </row>
    <row r="112" spans="1:12" ht="12.75" customHeight="1">
      <c r="A112" s="1" t="s">
        <v>42</v>
      </c>
      <c r="B112" s="1"/>
      <c r="C112" s="1"/>
      <c r="D112" s="1"/>
      <c r="E112" s="1"/>
      <c r="F112" s="1"/>
      <c r="G112" s="9" t="s">
        <v>13</v>
      </c>
      <c r="H112" s="13">
        <f>18509.01+5777.97+30201.73</f>
        <v>54488.71</v>
      </c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3"/>
      <c r="I113" s="1"/>
      <c r="J113" s="1"/>
      <c r="K113" s="1"/>
      <c r="L113" s="1"/>
    </row>
    <row r="114" spans="1:12" ht="12.75" customHeight="1">
      <c r="A114" s="1" t="s">
        <v>43</v>
      </c>
      <c r="B114" s="1"/>
      <c r="C114" s="1"/>
      <c r="D114" s="1"/>
      <c r="E114" s="1"/>
      <c r="F114" s="1"/>
      <c r="G114" s="9" t="s">
        <v>13</v>
      </c>
      <c r="H114" s="13">
        <v>19446</v>
      </c>
      <c r="I114" s="1"/>
      <c r="J114" s="1"/>
      <c r="K114" s="1"/>
      <c r="L114" s="1"/>
    </row>
    <row r="115" spans="1:12" ht="12.75" customHeight="1">
      <c r="A115" s="1"/>
      <c r="B115" s="1"/>
      <c r="C115" s="1"/>
      <c r="D115" s="1"/>
      <c r="E115" s="1"/>
      <c r="F115" s="1"/>
      <c r="G115" s="1"/>
      <c r="H115" s="13"/>
      <c r="I115" s="1"/>
      <c r="J115" s="1"/>
      <c r="K115" s="1"/>
      <c r="L115" s="1"/>
    </row>
    <row r="116" spans="1:12" ht="12.75" customHeight="1">
      <c r="A116" s="1" t="s">
        <v>61</v>
      </c>
      <c r="B116" s="1"/>
      <c r="C116" s="1"/>
      <c r="D116" s="1"/>
      <c r="E116" s="1"/>
      <c r="F116" s="1"/>
      <c r="G116" s="9" t="s">
        <v>13</v>
      </c>
      <c r="H116" s="13">
        <v>25556.3</v>
      </c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3"/>
      <c r="I117" s="1"/>
      <c r="J117" s="1"/>
      <c r="K117" s="1"/>
      <c r="L117" s="1"/>
    </row>
    <row r="118" spans="1:12" ht="12.75" customHeight="1">
      <c r="A118" s="1" t="s">
        <v>114</v>
      </c>
      <c r="B118" s="1"/>
      <c r="C118" s="1"/>
      <c r="D118" s="1"/>
      <c r="E118" s="1"/>
      <c r="F118" s="1"/>
      <c r="G118" s="9" t="s">
        <v>13</v>
      </c>
      <c r="H118" s="13">
        <v>11890.77</v>
      </c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3"/>
      <c r="I119" s="1"/>
      <c r="J119" s="1"/>
      <c r="K119" s="1"/>
      <c r="L119" s="1"/>
    </row>
    <row r="120" spans="1:12" ht="12.75" customHeight="1">
      <c r="A120" s="1" t="s">
        <v>96</v>
      </c>
      <c r="B120" s="1"/>
      <c r="C120" s="1"/>
      <c r="D120" s="1"/>
      <c r="E120" s="1"/>
      <c r="F120" s="1"/>
      <c r="G120" s="9" t="s">
        <v>13</v>
      </c>
      <c r="H120" s="13">
        <v>32351.52</v>
      </c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3"/>
      <c r="I121" s="1"/>
      <c r="J121" s="1"/>
      <c r="K121" s="1"/>
      <c r="L121" s="1"/>
    </row>
    <row r="122" spans="1:12" ht="12.75">
      <c r="A122" s="1" t="s">
        <v>97</v>
      </c>
      <c r="B122" s="1"/>
      <c r="C122" s="1"/>
      <c r="D122" s="1"/>
      <c r="E122" s="1"/>
      <c r="F122" s="1"/>
      <c r="G122" s="9" t="s">
        <v>13</v>
      </c>
      <c r="H122" s="13">
        <v>221377.3</v>
      </c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3"/>
      <c r="I123" s="1"/>
      <c r="J123" s="1"/>
      <c r="K123" s="1"/>
      <c r="L123" s="1"/>
    </row>
    <row r="124" spans="1:12" ht="12.75">
      <c r="A124" s="1" t="s">
        <v>98</v>
      </c>
      <c r="B124" s="1"/>
      <c r="C124" s="1"/>
      <c r="D124" s="1"/>
      <c r="E124" s="1"/>
      <c r="F124" s="1"/>
      <c r="G124" s="1"/>
      <c r="H124" s="13">
        <v>12946.68</v>
      </c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3"/>
      <c r="I125" s="1"/>
      <c r="J125" s="1"/>
      <c r="K125" s="1"/>
      <c r="L125" s="1"/>
    </row>
    <row r="126" spans="1:12" ht="12.75" customHeight="1">
      <c r="A126" s="1" t="s">
        <v>115</v>
      </c>
      <c r="B126" s="1"/>
      <c r="C126" s="1"/>
      <c r="D126" s="1"/>
      <c r="E126" s="1"/>
      <c r="F126" s="1"/>
      <c r="G126" s="9" t="s">
        <v>13</v>
      </c>
      <c r="H126" s="13">
        <v>276752</v>
      </c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3"/>
      <c r="I127" s="1"/>
      <c r="J127" s="1"/>
      <c r="K127" s="1"/>
      <c r="L127" s="1"/>
    </row>
    <row r="128" spans="1:12" ht="12.75" customHeight="1">
      <c r="A128" s="1" t="s">
        <v>6</v>
      </c>
      <c r="B128" s="1"/>
      <c r="C128" s="1"/>
      <c r="D128" s="1"/>
      <c r="E128" s="1"/>
      <c r="F128" s="1"/>
      <c r="G128" s="1"/>
      <c r="H128" s="13"/>
      <c r="I128" s="1"/>
      <c r="J128" s="1"/>
      <c r="K128" s="1"/>
      <c r="L128" s="1"/>
    </row>
    <row r="129" spans="1:12" ht="2.25" customHeight="1">
      <c r="A129" s="1"/>
      <c r="B129" s="1"/>
      <c r="C129" s="1"/>
      <c r="D129" s="1"/>
      <c r="E129" s="1"/>
      <c r="F129" s="1"/>
      <c r="G129" s="1"/>
      <c r="H129" s="13"/>
      <c r="I129" s="1"/>
      <c r="J129" s="1"/>
      <c r="K129" s="1"/>
      <c r="L129" s="1"/>
    </row>
    <row r="130" spans="1:12" ht="12.75" customHeight="1">
      <c r="A130" s="1" t="s">
        <v>7</v>
      </c>
      <c r="B130" s="1"/>
      <c r="C130" s="1"/>
      <c r="D130" s="1"/>
      <c r="E130" s="1"/>
      <c r="F130" s="1"/>
      <c r="G130" s="1"/>
      <c r="H130" s="13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3"/>
      <c r="I131" s="1"/>
      <c r="J131" s="1"/>
      <c r="K131" s="1"/>
      <c r="L131" s="1"/>
    </row>
    <row r="132" spans="1:12" ht="12.75" customHeight="1">
      <c r="A132" s="1" t="s">
        <v>59</v>
      </c>
      <c r="B132" s="1"/>
      <c r="C132" s="1"/>
      <c r="D132" s="1"/>
      <c r="E132" s="1"/>
      <c r="F132" s="1"/>
      <c r="G132" s="9" t="s">
        <v>13</v>
      </c>
      <c r="H132" s="13">
        <v>2024333</v>
      </c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3"/>
      <c r="I133" s="1"/>
      <c r="J133" s="1"/>
      <c r="K133" s="1"/>
      <c r="L133" s="1"/>
    </row>
    <row r="134" spans="1:12" ht="12.75" customHeight="1">
      <c r="A134" s="1" t="s">
        <v>58</v>
      </c>
      <c r="B134" s="1"/>
      <c r="C134" s="1"/>
      <c r="D134" s="1"/>
      <c r="E134" s="1"/>
      <c r="F134" s="1"/>
      <c r="G134" s="9" t="s">
        <v>13</v>
      </c>
      <c r="H134" s="13">
        <v>119374</v>
      </c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3"/>
      <c r="I135" s="1"/>
      <c r="J135" s="1"/>
      <c r="K135" s="1"/>
      <c r="L135" s="1"/>
    </row>
    <row r="136" spans="1:12" ht="12.75" customHeight="1">
      <c r="A136" s="1" t="s">
        <v>57</v>
      </c>
      <c r="B136" s="1"/>
      <c r="C136" s="1"/>
      <c r="D136" s="1"/>
      <c r="E136" s="1"/>
      <c r="F136" s="1"/>
      <c r="G136" s="9" t="s">
        <v>13</v>
      </c>
      <c r="H136" s="13">
        <f>96300+212000+501308</f>
        <v>809608</v>
      </c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3"/>
      <c r="I137" s="1"/>
      <c r="J137" s="1"/>
      <c r="K137" s="1"/>
      <c r="L137" s="1"/>
    </row>
    <row r="138" spans="1:12" ht="12.75" customHeight="1">
      <c r="A138" s="1" t="s">
        <v>56</v>
      </c>
      <c r="B138" s="1"/>
      <c r="C138" s="1"/>
      <c r="D138" s="1"/>
      <c r="E138" s="1"/>
      <c r="F138" s="1"/>
      <c r="G138" s="9" t="s">
        <v>13</v>
      </c>
      <c r="H138" s="13">
        <v>13354</v>
      </c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3"/>
      <c r="I139" s="1"/>
      <c r="J139" s="1"/>
      <c r="K139" s="1"/>
      <c r="L139" s="1"/>
    </row>
    <row r="140" spans="1:12" ht="12.75" customHeight="1">
      <c r="A140" s="1" t="s">
        <v>55</v>
      </c>
      <c r="B140" s="1"/>
      <c r="C140" s="1"/>
      <c r="D140" s="1"/>
      <c r="E140" s="1"/>
      <c r="F140" s="1"/>
      <c r="G140" s="9" t="s">
        <v>13</v>
      </c>
      <c r="H140" s="13">
        <v>14574</v>
      </c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3"/>
      <c r="I141" s="1"/>
      <c r="J141" s="1"/>
      <c r="K141" s="1"/>
      <c r="L141" s="1"/>
    </row>
    <row r="142" spans="1:12" ht="12.75" customHeight="1">
      <c r="A142" s="1" t="s">
        <v>8</v>
      </c>
      <c r="B142" s="1"/>
      <c r="C142" s="1"/>
      <c r="D142" s="1"/>
      <c r="E142" s="1"/>
      <c r="F142" s="1"/>
      <c r="G142" s="1"/>
      <c r="H142" s="13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3"/>
      <c r="I143" s="1"/>
      <c r="J143" s="1"/>
      <c r="K143" s="1"/>
      <c r="L143" s="1"/>
    </row>
    <row r="144" spans="1:12" ht="12.75" customHeight="1">
      <c r="A144" s="1" t="s">
        <v>54</v>
      </c>
      <c r="B144" s="1"/>
      <c r="C144" s="1"/>
      <c r="D144" s="1"/>
      <c r="E144" s="1"/>
      <c r="F144" s="1"/>
      <c r="G144" s="9" t="s">
        <v>13</v>
      </c>
      <c r="H144" s="13">
        <v>130868</v>
      </c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3"/>
      <c r="I145" s="1"/>
      <c r="J145" s="1"/>
      <c r="K145" s="1"/>
      <c r="L145" s="1"/>
    </row>
    <row r="146" spans="1:12" ht="12.75" customHeight="1">
      <c r="A146" s="1" t="s">
        <v>53</v>
      </c>
      <c r="B146" s="1"/>
      <c r="C146" s="1"/>
      <c r="D146" s="1"/>
      <c r="E146" s="1"/>
      <c r="F146" s="1"/>
      <c r="G146" s="9" t="s">
        <v>13</v>
      </c>
      <c r="H146" s="13">
        <v>68096</v>
      </c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3"/>
      <c r="I147" s="1"/>
      <c r="J147" s="1"/>
      <c r="K147" s="1"/>
      <c r="L147" s="1"/>
    </row>
    <row r="148" spans="1:12" ht="12.75" customHeight="1">
      <c r="A148" s="1" t="s">
        <v>52</v>
      </c>
      <c r="B148" s="1"/>
      <c r="C148" s="1"/>
      <c r="D148" s="1"/>
      <c r="E148" s="1"/>
      <c r="F148" s="1"/>
      <c r="G148" s="9" t="s">
        <v>13</v>
      </c>
      <c r="H148" s="13">
        <v>74454</v>
      </c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3"/>
      <c r="I149" s="1"/>
      <c r="J149" s="1"/>
      <c r="K149" s="1"/>
      <c r="L149" s="1"/>
    </row>
    <row r="150" spans="1:12" ht="12.75" customHeight="1">
      <c r="A150" s="1" t="s">
        <v>51</v>
      </c>
      <c r="B150" s="1"/>
      <c r="C150" s="1"/>
      <c r="D150" s="1"/>
      <c r="E150" s="1"/>
      <c r="F150" s="1"/>
      <c r="G150" s="9" t="s">
        <v>13</v>
      </c>
      <c r="H150" s="13">
        <v>17808</v>
      </c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3"/>
      <c r="I151" s="1"/>
      <c r="J151" s="1"/>
      <c r="K151" s="1"/>
      <c r="L151" s="1"/>
    </row>
    <row r="152" spans="1:12" ht="12.75" customHeight="1">
      <c r="A152" s="1" t="s">
        <v>50</v>
      </c>
      <c r="B152" s="1"/>
      <c r="C152" s="1"/>
      <c r="D152" s="1"/>
      <c r="E152" s="1"/>
      <c r="F152" s="1"/>
      <c r="G152" s="9" t="s">
        <v>13</v>
      </c>
      <c r="H152" s="13">
        <v>49713</v>
      </c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3"/>
      <c r="I153" s="1"/>
      <c r="J153" s="1"/>
      <c r="K153" s="1"/>
      <c r="L153" s="1"/>
    </row>
    <row r="154" spans="1:12" ht="12.75">
      <c r="A154" s="1" t="s">
        <v>70</v>
      </c>
      <c r="B154" s="1"/>
      <c r="C154" s="1"/>
      <c r="D154" s="1"/>
      <c r="E154" s="1"/>
      <c r="F154" s="1"/>
      <c r="G154" s="9" t="s">
        <v>13</v>
      </c>
      <c r="H154" s="13">
        <v>41880</v>
      </c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9"/>
      <c r="H155" s="13"/>
      <c r="I155" s="1"/>
      <c r="J155" s="1"/>
      <c r="K155" s="1"/>
      <c r="L155" s="1"/>
    </row>
    <row r="156" spans="1:12" ht="12.75">
      <c r="A156" s="1" t="s">
        <v>71</v>
      </c>
      <c r="B156" s="1"/>
      <c r="C156" s="1"/>
      <c r="D156" s="1"/>
      <c r="E156" s="1"/>
      <c r="F156" s="1"/>
      <c r="G156" s="9" t="s">
        <v>13</v>
      </c>
      <c r="H156" s="13">
        <v>66780</v>
      </c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9"/>
      <c r="H157" s="13"/>
      <c r="I157" s="1"/>
      <c r="J157" s="1"/>
      <c r="K157" s="1"/>
      <c r="L157" s="1"/>
    </row>
    <row r="158" spans="1:12" ht="12.75">
      <c r="A158" s="1" t="s">
        <v>132</v>
      </c>
      <c r="B158" s="1"/>
      <c r="C158" s="1"/>
      <c r="D158" s="1"/>
      <c r="E158" s="1"/>
      <c r="F158" s="1"/>
      <c r="G158" s="9" t="s">
        <v>13</v>
      </c>
      <c r="H158" s="13">
        <v>63345.95</v>
      </c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9"/>
      <c r="H159" s="13"/>
      <c r="I159" s="1"/>
      <c r="J159" s="1"/>
      <c r="K159" s="1"/>
      <c r="L159" s="1"/>
    </row>
    <row r="160" spans="1:12" ht="12.75" customHeight="1">
      <c r="A160" s="1" t="s">
        <v>75</v>
      </c>
      <c r="B160" s="1"/>
      <c r="C160" s="1"/>
      <c r="D160" s="1"/>
      <c r="E160" s="1"/>
      <c r="F160" s="1"/>
      <c r="G160" s="1"/>
      <c r="H160" s="13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9"/>
      <c r="H161" s="13"/>
      <c r="I161" s="1"/>
      <c r="J161" s="1"/>
      <c r="K161" s="1"/>
      <c r="L161" s="1"/>
    </row>
    <row r="162" spans="1:12" ht="12.75">
      <c r="A162" s="1" t="s">
        <v>72</v>
      </c>
      <c r="B162" s="1"/>
      <c r="C162" s="1"/>
      <c r="D162" s="1"/>
      <c r="E162" s="1"/>
      <c r="F162" s="1"/>
      <c r="G162" s="9" t="s">
        <v>13</v>
      </c>
      <c r="H162" s="13">
        <v>5537</v>
      </c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9"/>
      <c r="H163" s="13"/>
      <c r="I163" s="1"/>
      <c r="J163" s="1"/>
      <c r="K163" s="1"/>
      <c r="L163" s="1"/>
    </row>
    <row r="164" spans="1:12" ht="12.75">
      <c r="A164" s="1" t="s">
        <v>73</v>
      </c>
      <c r="B164" s="1"/>
      <c r="C164" s="1"/>
      <c r="D164" s="1"/>
      <c r="E164" s="1"/>
      <c r="F164" s="1"/>
      <c r="G164" s="9" t="s">
        <v>13</v>
      </c>
      <c r="H164" s="13">
        <v>6562</v>
      </c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9"/>
      <c r="H165" s="13"/>
      <c r="I165" s="1"/>
      <c r="J165" s="1"/>
      <c r="K165" s="1"/>
      <c r="L165" s="1"/>
    </row>
    <row r="166" spans="1:12" ht="12.75">
      <c r="A166" s="1" t="s">
        <v>74</v>
      </c>
      <c r="B166" s="1"/>
      <c r="C166" s="1"/>
      <c r="D166" s="1"/>
      <c r="E166" s="1"/>
      <c r="F166" s="1"/>
      <c r="G166" s="9" t="s">
        <v>13</v>
      </c>
      <c r="H166" s="13">
        <v>28367</v>
      </c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9"/>
      <c r="H167" s="13"/>
      <c r="I167" s="1"/>
      <c r="J167" s="1"/>
      <c r="K167" s="1"/>
      <c r="L167" s="1"/>
    </row>
    <row r="168" spans="1:12" ht="12.75">
      <c r="A168" s="1" t="s">
        <v>103</v>
      </c>
      <c r="B168" s="1"/>
      <c r="C168" s="1"/>
      <c r="D168" s="1"/>
      <c r="E168" s="1"/>
      <c r="F168" s="1"/>
      <c r="G168" s="9" t="s">
        <v>13</v>
      </c>
      <c r="H168" s="13">
        <v>46669.08</v>
      </c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3"/>
      <c r="I169" s="1"/>
      <c r="J169" s="1"/>
      <c r="K169" s="1"/>
      <c r="L169" s="1"/>
    </row>
    <row r="170" spans="1:12" ht="12.75" customHeight="1">
      <c r="A170" s="1" t="s">
        <v>76</v>
      </c>
      <c r="B170" s="1"/>
      <c r="C170" s="1"/>
      <c r="D170" s="1"/>
      <c r="E170" s="1"/>
      <c r="F170" s="1"/>
      <c r="G170" s="9" t="s">
        <v>13</v>
      </c>
      <c r="H170" s="13">
        <v>31478</v>
      </c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3"/>
      <c r="I171" s="1"/>
      <c r="J171" s="1"/>
      <c r="K171" s="1"/>
      <c r="L171" s="1"/>
    </row>
    <row r="172" spans="1:12" ht="12.75">
      <c r="A172" s="1" t="s">
        <v>80</v>
      </c>
      <c r="B172" s="1"/>
      <c r="C172" s="1"/>
      <c r="D172" s="1"/>
      <c r="E172" s="1"/>
      <c r="F172" s="1"/>
      <c r="G172" s="9" t="s">
        <v>13</v>
      </c>
      <c r="H172" s="13">
        <v>19478</v>
      </c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3"/>
      <c r="I173" s="1"/>
      <c r="J173" s="1"/>
      <c r="K173" s="1"/>
      <c r="L173" s="1"/>
    </row>
    <row r="174" spans="1:12" ht="12.75" customHeight="1">
      <c r="A174" s="1" t="s">
        <v>81</v>
      </c>
      <c r="B174" s="1"/>
      <c r="C174" s="1"/>
      <c r="D174" s="1"/>
      <c r="E174" s="1"/>
      <c r="F174" s="1"/>
      <c r="G174" s="1"/>
      <c r="H174" s="13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3"/>
      <c r="I175" s="1"/>
      <c r="J175" s="1"/>
      <c r="K175" s="1"/>
      <c r="L175" s="1"/>
    </row>
    <row r="176" spans="1:12" ht="12.75" customHeight="1">
      <c r="A176" s="1" t="s">
        <v>49</v>
      </c>
      <c r="B176" s="1"/>
      <c r="C176" s="1"/>
      <c r="D176" s="1"/>
      <c r="E176" s="1"/>
      <c r="F176" s="1"/>
      <c r="G176" s="9" t="s">
        <v>13</v>
      </c>
      <c r="H176" s="13">
        <v>199997</v>
      </c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3"/>
      <c r="I177" s="1"/>
      <c r="J177" s="1"/>
      <c r="K177" s="1"/>
      <c r="L177" s="1"/>
    </row>
    <row r="178" spans="1:12" ht="12.75" customHeight="1">
      <c r="A178" s="1" t="s">
        <v>48</v>
      </c>
      <c r="B178" s="1"/>
      <c r="C178" s="1"/>
      <c r="D178" s="1"/>
      <c r="E178" s="1"/>
      <c r="F178" s="1"/>
      <c r="G178" s="9" t="s">
        <v>13</v>
      </c>
      <c r="H178" s="13">
        <v>50000</v>
      </c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3"/>
      <c r="I179" s="1"/>
      <c r="J179" s="1"/>
      <c r="K179" s="1"/>
      <c r="L179" s="1"/>
    </row>
    <row r="180" spans="1:12" ht="12.75">
      <c r="A180" s="1" t="s">
        <v>92</v>
      </c>
      <c r="B180" s="1"/>
      <c r="C180" s="1"/>
      <c r="D180" s="1"/>
      <c r="E180" s="1"/>
      <c r="F180" s="1"/>
      <c r="G180" s="9" t="s">
        <v>13</v>
      </c>
      <c r="H180" s="13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3"/>
      <c r="I181" s="1"/>
      <c r="J181" s="1"/>
      <c r="K181" s="1"/>
      <c r="L181" s="1"/>
    </row>
    <row r="182" spans="1:12" ht="12.75">
      <c r="A182" s="1" t="s">
        <v>93</v>
      </c>
      <c r="B182" s="1"/>
      <c r="C182" s="1"/>
      <c r="D182" s="1"/>
      <c r="E182" s="1"/>
      <c r="F182" s="1"/>
      <c r="G182" s="9" t="s">
        <v>13</v>
      </c>
      <c r="H182" s="13">
        <v>49514</v>
      </c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3"/>
      <c r="I183" s="1"/>
      <c r="J183" s="1"/>
      <c r="K183" s="1"/>
      <c r="L183" s="1"/>
    </row>
    <row r="184" spans="1:12" ht="12.75">
      <c r="A184" s="1" t="s">
        <v>94</v>
      </c>
      <c r="B184" s="1"/>
      <c r="C184" s="1"/>
      <c r="D184" s="1"/>
      <c r="E184" s="1"/>
      <c r="F184" s="1"/>
      <c r="G184" s="9" t="s">
        <v>13</v>
      </c>
      <c r="H184" s="13">
        <v>15878.28</v>
      </c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3"/>
      <c r="I185" s="1"/>
      <c r="J185" s="1"/>
      <c r="K185" s="1"/>
      <c r="L185" s="1"/>
    </row>
    <row r="186" spans="1:12" ht="12.75" customHeight="1">
      <c r="A186" s="1" t="s">
        <v>82</v>
      </c>
      <c r="B186" s="1"/>
      <c r="C186" s="1"/>
      <c r="D186" s="1"/>
      <c r="E186" s="1"/>
      <c r="F186" s="1"/>
      <c r="G186" s="9" t="s">
        <v>13</v>
      </c>
      <c r="H186" s="13">
        <f>19859.73+11924.87+38319.58+1322.43+645.71+15284.47+22946.56+222474.11+1365+4701.24+4046.8+1345.36+11986.6+3020.98+1296+8856</f>
        <v>369395.4399999999</v>
      </c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3"/>
      <c r="I187" s="13"/>
      <c r="J187" s="1"/>
      <c r="K187" s="1"/>
      <c r="L187" s="1"/>
    </row>
    <row r="188" spans="1:12" ht="12.75" customHeight="1">
      <c r="A188" s="1" t="s">
        <v>83</v>
      </c>
      <c r="B188" s="1"/>
      <c r="C188" s="1"/>
      <c r="D188" s="1"/>
      <c r="E188" s="1"/>
      <c r="F188" s="1"/>
      <c r="G188" s="9" t="s">
        <v>13</v>
      </c>
      <c r="H188" s="13">
        <v>261358</v>
      </c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3"/>
      <c r="I189" s="1"/>
      <c r="J189" s="1"/>
      <c r="K189" s="1"/>
      <c r="L189" s="1"/>
    </row>
    <row r="190" spans="1:12" ht="12.75" customHeight="1">
      <c r="A190" s="1" t="s">
        <v>84</v>
      </c>
      <c r="B190" s="1"/>
      <c r="C190" s="1"/>
      <c r="D190" s="1"/>
      <c r="E190" s="1"/>
      <c r="F190" s="1"/>
      <c r="G190" s="1"/>
      <c r="H190" s="13"/>
      <c r="I190" s="1"/>
      <c r="J190" s="1"/>
      <c r="K190" s="1"/>
      <c r="L190" s="1"/>
    </row>
    <row r="191" spans="1:12" ht="2.25" customHeight="1">
      <c r="A191" s="1"/>
      <c r="B191" s="1"/>
      <c r="C191" s="1"/>
      <c r="D191" s="1"/>
      <c r="E191" s="1"/>
      <c r="F191" s="1"/>
      <c r="G191" s="1"/>
      <c r="H191" s="13"/>
      <c r="I191" s="1"/>
      <c r="J191" s="1"/>
      <c r="K191" s="1"/>
      <c r="L191" s="1"/>
    </row>
    <row r="192" spans="1:12" ht="12.75" customHeight="1">
      <c r="A192" s="1" t="s">
        <v>47</v>
      </c>
      <c r="B192" s="1"/>
      <c r="C192" s="1"/>
      <c r="D192" s="1"/>
      <c r="E192" s="1"/>
      <c r="F192" s="1"/>
      <c r="G192" s="9" t="s">
        <v>13</v>
      </c>
      <c r="H192" s="13">
        <f>162125+11772.91+2680-(426.57+1596.11+2376)+19743.23+20318+30808.56+10105</f>
        <v>253154.02000000002</v>
      </c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3"/>
      <c r="I193" s="13"/>
      <c r="J193" s="1"/>
      <c r="K193" s="1"/>
      <c r="L193" s="1"/>
    </row>
    <row r="194" spans="1:12" ht="12.75" customHeight="1">
      <c r="A194" s="1" t="s">
        <v>85</v>
      </c>
      <c r="B194" s="1"/>
      <c r="C194" s="1"/>
      <c r="D194" s="1"/>
      <c r="E194" s="1"/>
      <c r="F194" s="1"/>
      <c r="G194" s="1"/>
      <c r="H194" s="13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3"/>
      <c r="I195" s="1"/>
      <c r="J195" s="1"/>
      <c r="K195" s="1"/>
      <c r="L195" s="1"/>
    </row>
    <row r="196" spans="1:12" ht="12.75" customHeight="1">
      <c r="A196" s="1" t="s">
        <v>46</v>
      </c>
      <c r="B196" s="1"/>
      <c r="C196" s="1"/>
      <c r="D196" s="1"/>
      <c r="E196" s="1"/>
      <c r="F196" s="1"/>
      <c r="G196" s="9" t="s">
        <v>13</v>
      </c>
      <c r="H196" s="13">
        <v>291950</v>
      </c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3"/>
      <c r="I197" s="1"/>
      <c r="J197" s="1"/>
      <c r="K197" s="1"/>
      <c r="L197" s="1"/>
    </row>
    <row r="198" spans="1:12" ht="12.75" customHeight="1">
      <c r="A198" s="1" t="s">
        <v>86</v>
      </c>
      <c r="B198" s="1"/>
      <c r="C198" s="1"/>
      <c r="D198" s="1"/>
      <c r="E198" s="1"/>
      <c r="F198" s="1"/>
      <c r="G198" s="9" t="s">
        <v>13</v>
      </c>
      <c r="H198" s="13">
        <f>178546+15918.46+15280.5+4947+3500+3457.48-9938.54-14615.16-6085.96-4596.35-4655.43-1926.99-4128.13-2851.14+4010.41+3637+3637+3868+3523+3723+5593.52+4010.41+3253.07+3253.07+4010.41+31524.8-3943-3500-4554-4947-3601.44-10000-3746.79</f>
        <v>212603.19999999998</v>
      </c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3"/>
      <c r="I199" s="1"/>
      <c r="J199" s="1"/>
      <c r="K199" s="1"/>
      <c r="L199" s="1"/>
    </row>
    <row r="200" spans="1:12" ht="12.75" customHeight="1">
      <c r="A200" s="1" t="s">
        <v>87</v>
      </c>
      <c r="B200" s="1"/>
      <c r="C200" s="1"/>
      <c r="D200" s="1"/>
      <c r="E200" s="1"/>
      <c r="F200" s="1"/>
      <c r="G200" s="1"/>
      <c r="H200" s="13"/>
      <c r="I200" s="1"/>
      <c r="J200" s="1"/>
      <c r="K200" s="1"/>
      <c r="L200" s="1"/>
    </row>
    <row r="201" spans="1:12" ht="12.75" customHeight="1">
      <c r="A201" s="1" t="s">
        <v>133</v>
      </c>
      <c r="B201" s="1"/>
      <c r="C201" s="1"/>
      <c r="D201" s="1"/>
      <c r="E201" s="1"/>
      <c r="F201" s="1"/>
      <c r="G201" s="9" t="s">
        <v>13</v>
      </c>
      <c r="H201" s="13">
        <f>68569+4879+5768.22+10980+5816.56+9507</f>
        <v>105519.78</v>
      </c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3"/>
      <c r="I202" s="13"/>
      <c r="J202" s="1"/>
      <c r="K202" s="1"/>
      <c r="L202" s="1"/>
    </row>
    <row r="203" spans="1:12" ht="12.75" customHeight="1">
      <c r="A203" s="1" t="s">
        <v>88</v>
      </c>
      <c r="B203" s="1"/>
      <c r="C203" s="1"/>
      <c r="D203" s="1"/>
      <c r="E203" s="1"/>
      <c r="F203" s="1"/>
      <c r="G203" s="1"/>
      <c r="H203" s="13"/>
      <c r="I203" s="1"/>
      <c r="J203" s="1"/>
      <c r="K203" s="1"/>
      <c r="L203" s="1"/>
    </row>
    <row r="204" spans="1:12" ht="3" customHeight="1">
      <c r="A204" s="1"/>
      <c r="B204" s="1"/>
      <c r="C204" s="1"/>
      <c r="D204" s="1"/>
      <c r="E204" s="1"/>
      <c r="F204" s="1"/>
      <c r="G204" s="1"/>
      <c r="H204" s="13"/>
      <c r="I204" s="1"/>
      <c r="J204" s="1"/>
      <c r="K204" s="1"/>
      <c r="L204" s="1"/>
    </row>
    <row r="205" spans="1:12" ht="12.75" customHeight="1">
      <c r="A205" s="1" t="s">
        <v>134</v>
      </c>
      <c r="B205" s="1"/>
      <c r="C205" s="1"/>
      <c r="D205" s="1"/>
      <c r="E205" s="1"/>
      <c r="F205" s="1"/>
      <c r="G205" s="9" t="s">
        <v>13</v>
      </c>
      <c r="H205" s="13">
        <f>18245.68+9506.85+3437.5+9708.5+11407+11956</f>
        <v>64261.53</v>
      </c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3"/>
      <c r="I206" s="1"/>
      <c r="J206" s="1"/>
      <c r="K206" s="1"/>
      <c r="L206" s="1"/>
    </row>
    <row r="207" spans="1:12" ht="12.75" customHeight="1">
      <c r="A207" s="1" t="s">
        <v>89</v>
      </c>
      <c r="B207" s="1"/>
      <c r="C207" s="1"/>
      <c r="D207" s="1"/>
      <c r="E207" s="1"/>
      <c r="F207" s="1"/>
      <c r="G207" s="1"/>
      <c r="H207" s="13"/>
      <c r="I207" s="13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</row>
    <row r="209" spans="1:12" ht="12.75" customHeight="1">
      <c r="A209" s="1" t="s">
        <v>45</v>
      </c>
      <c r="B209" s="1"/>
      <c r="C209" s="1"/>
      <c r="D209" s="1"/>
      <c r="E209" s="1"/>
      <c r="F209" s="1"/>
      <c r="G209" s="9" t="s">
        <v>13</v>
      </c>
      <c r="H209" s="13">
        <v>55638</v>
      </c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</row>
    <row r="211" spans="1:12" ht="12.75" customHeight="1">
      <c r="A211" s="1" t="s">
        <v>99</v>
      </c>
      <c r="B211" s="1"/>
      <c r="C211" s="1"/>
      <c r="D211" s="1"/>
      <c r="E211" s="1"/>
      <c r="F211" s="1"/>
      <c r="G211" s="9" t="s">
        <v>13</v>
      </c>
      <c r="H211" s="13">
        <v>8999</v>
      </c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</row>
    <row r="213" spans="1:12" ht="12.75" customHeight="1">
      <c r="A213" s="1" t="s">
        <v>44</v>
      </c>
      <c r="B213" s="1"/>
      <c r="C213" s="1"/>
      <c r="D213" s="1"/>
      <c r="E213" s="1"/>
      <c r="F213" s="1"/>
      <c r="G213" s="9" t="s">
        <v>13</v>
      </c>
      <c r="H213" s="13">
        <v>87001</v>
      </c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</row>
    <row r="215" spans="1:12" ht="12.75" customHeight="1">
      <c r="A215" s="1" t="s">
        <v>90</v>
      </c>
      <c r="B215" s="1"/>
      <c r="C215" s="1"/>
      <c r="D215" s="1"/>
      <c r="E215" s="1"/>
      <c r="F215" s="1"/>
      <c r="G215" s="9" t="s">
        <v>13</v>
      </c>
      <c r="H215" s="13">
        <v>6000</v>
      </c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3"/>
      <c r="I216" s="1"/>
      <c r="J216" s="1"/>
      <c r="K216" s="1"/>
      <c r="L216" s="1"/>
    </row>
    <row r="217" spans="1:12" ht="12.75" customHeight="1">
      <c r="A217" s="1" t="s">
        <v>91</v>
      </c>
      <c r="B217" s="1"/>
      <c r="C217" s="1"/>
      <c r="D217" s="1"/>
      <c r="E217" s="1"/>
      <c r="F217" s="1"/>
      <c r="G217" s="1"/>
      <c r="H217" s="13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 t="s">
        <v>62</v>
      </c>
      <c r="B219" s="1"/>
      <c r="C219" s="1"/>
      <c r="D219" s="1"/>
      <c r="E219" s="1"/>
      <c r="F219" s="1"/>
      <c r="G219" s="9" t="s">
        <v>13</v>
      </c>
      <c r="H219" s="13">
        <v>12176</v>
      </c>
      <c r="I219" s="1"/>
      <c r="J219" s="1"/>
      <c r="K219" s="1"/>
      <c r="L219" s="1"/>
    </row>
    <row r="220" spans="1:12" ht="12.75" customHeight="1">
      <c r="A220" s="1" t="s">
        <v>0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 customHeight="1">
      <c r="A221" s="1" t="s">
        <v>63</v>
      </c>
      <c r="B221" s="1"/>
      <c r="C221" s="1"/>
      <c r="D221" s="1"/>
      <c r="E221" s="1"/>
      <c r="F221" s="1"/>
      <c r="G221" s="9" t="s">
        <v>13</v>
      </c>
      <c r="H221" s="13">
        <v>9739</v>
      </c>
      <c r="I221" s="1"/>
      <c r="J221" s="1"/>
      <c r="K221" s="1"/>
      <c r="L221" s="1"/>
    </row>
    <row r="222" spans="1:1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4.25" customHeight="1">
      <c r="A223" s="43" t="s">
        <v>100</v>
      </c>
      <c r="B223" s="43"/>
      <c r="C223" s="43"/>
      <c r="D223" s="43"/>
      <c r="E223" s="43"/>
      <c r="F223" s="43"/>
      <c r="G223" s="9"/>
      <c r="H223" s="13"/>
      <c r="I223" s="1"/>
      <c r="J223" s="1"/>
      <c r="K223" s="1"/>
      <c r="L223" s="1"/>
    </row>
    <row r="224" spans="1:12" ht="14.25" customHeight="1">
      <c r="A224" s="36"/>
      <c r="B224" s="36"/>
      <c r="C224" s="36"/>
      <c r="D224" s="36"/>
      <c r="E224" s="36"/>
      <c r="F224" s="36"/>
      <c r="G224" s="9"/>
      <c r="H224" s="13"/>
      <c r="I224" s="1"/>
      <c r="J224" s="1"/>
      <c r="K224" s="1"/>
      <c r="L224" s="1"/>
    </row>
    <row r="225" spans="1:12" ht="14.25" customHeight="1">
      <c r="A225" s="43" t="s">
        <v>95</v>
      </c>
      <c r="B225" s="43"/>
      <c r="C225" s="43"/>
      <c r="D225" s="43"/>
      <c r="E225" s="36"/>
      <c r="F225" s="36"/>
      <c r="G225" s="9" t="s">
        <v>13</v>
      </c>
      <c r="H225" s="13">
        <v>44310.21</v>
      </c>
      <c r="I225" s="1"/>
      <c r="J225" s="1"/>
      <c r="K225" s="1"/>
      <c r="L225" s="1"/>
    </row>
    <row r="226" spans="1:12" ht="14.25" customHeight="1">
      <c r="A226" s="36"/>
      <c r="B226" s="36"/>
      <c r="C226" s="36"/>
      <c r="D226" s="36"/>
      <c r="E226" s="36"/>
      <c r="F226" s="36"/>
      <c r="G226" s="9"/>
      <c r="H226" s="13"/>
      <c r="I226" s="1"/>
      <c r="J226" s="1"/>
      <c r="K226" s="1"/>
      <c r="L226" s="1"/>
    </row>
    <row r="227" spans="1:12" ht="14.25" customHeight="1">
      <c r="A227" s="43" t="s">
        <v>101</v>
      </c>
      <c r="B227" s="43"/>
      <c r="C227" s="43"/>
      <c r="D227" s="43"/>
      <c r="E227" s="36"/>
      <c r="F227" s="36"/>
      <c r="G227" s="9" t="s">
        <v>13</v>
      </c>
      <c r="H227" s="13">
        <v>24302.4</v>
      </c>
      <c r="I227" s="1"/>
      <c r="J227" s="1"/>
      <c r="K227" s="1"/>
      <c r="L227" s="1"/>
    </row>
    <row r="228" spans="1:12" ht="14.25" customHeight="1">
      <c r="A228" s="36"/>
      <c r="B228" s="36"/>
      <c r="C228" s="36"/>
      <c r="D228" s="36"/>
      <c r="E228" s="36"/>
      <c r="F228" s="36"/>
      <c r="G228" s="9"/>
      <c r="H228" s="13"/>
      <c r="I228" s="1"/>
      <c r="J228" s="1"/>
      <c r="K228" s="1"/>
      <c r="L228" s="1"/>
    </row>
    <row r="229" spans="1:12" ht="14.25" customHeight="1">
      <c r="A229" s="43" t="s">
        <v>102</v>
      </c>
      <c r="B229" s="43"/>
      <c r="C229" s="43"/>
      <c r="D229" s="43"/>
      <c r="E229" s="36"/>
      <c r="F229" s="36"/>
      <c r="G229" s="9" t="s">
        <v>13</v>
      </c>
      <c r="H229" s="13">
        <v>55701.87</v>
      </c>
      <c r="I229" s="1"/>
      <c r="J229" s="1"/>
      <c r="K229" s="1"/>
      <c r="L229" s="1"/>
    </row>
    <row r="230" spans="1:12" ht="14.25" customHeight="1">
      <c r="A230" s="36"/>
      <c r="B230" s="36"/>
      <c r="C230" s="36"/>
      <c r="D230" s="36"/>
      <c r="E230" s="36"/>
      <c r="F230" s="36"/>
      <c r="G230" s="9"/>
      <c r="H230" s="13"/>
      <c r="I230" s="1"/>
      <c r="J230" s="1"/>
      <c r="K230" s="1"/>
      <c r="L230" s="1"/>
    </row>
    <row r="231" spans="1:12" ht="14.25" customHeight="1">
      <c r="A231" s="43" t="s">
        <v>131</v>
      </c>
      <c r="B231" s="43"/>
      <c r="C231" s="43"/>
      <c r="D231" s="43"/>
      <c r="E231" s="43"/>
      <c r="F231" s="43"/>
      <c r="G231" s="9" t="s">
        <v>13</v>
      </c>
      <c r="H231" s="13">
        <v>6780</v>
      </c>
      <c r="I231" s="1"/>
      <c r="J231" s="1"/>
      <c r="K231" s="1"/>
      <c r="L231" s="1"/>
    </row>
    <row r="232" spans="1:1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3.5" thickBot="1">
      <c r="A233" s="1"/>
      <c r="B233" s="1"/>
      <c r="C233" s="1"/>
      <c r="D233" s="1"/>
      <c r="E233" s="15" t="s">
        <v>23</v>
      </c>
      <c r="F233" s="15"/>
      <c r="G233" s="15"/>
      <c r="H233" s="16">
        <f>SUM(H63:H232)</f>
        <v>23122496.840000004</v>
      </c>
      <c r="I233" s="1"/>
      <c r="J233" s="1"/>
      <c r="K233" s="1"/>
      <c r="L233" s="1"/>
    </row>
    <row r="234" spans="1:12" ht="12.75" customHeight="1">
      <c r="A234" s="1" t="s">
        <v>60</v>
      </c>
      <c r="B234" s="1"/>
      <c r="C234" s="1"/>
      <c r="D234" s="1"/>
      <c r="E234" s="1"/>
      <c r="F234" s="1"/>
      <c r="G234" s="1"/>
      <c r="H234" s="1"/>
      <c r="I234" s="13"/>
      <c r="J234" s="1"/>
      <c r="K234" s="1"/>
      <c r="L234" s="1"/>
    </row>
    <row r="235" spans="1:12" ht="12.75" customHeight="1" thickBot="1">
      <c r="A235" s="1"/>
      <c r="B235" s="1"/>
      <c r="C235" s="1"/>
      <c r="D235" s="1"/>
      <c r="E235" s="1"/>
      <c r="F235" s="1"/>
      <c r="G235" s="1"/>
      <c r="H235" s="1"/>
      <c r="I235" s="42"/>
      <c r="J235" s="1"/>
      <c r="K235" s="1"/>
      <c r="L235" s="1"/>
    </row>
    <row r="236" spans="1:12" ht="15.75" customHeight="1">
      <c r="A236" s="19" t="s">
        <v>136</v>
      </c>
      <c r="B236" s="18"/>
      <c r="C236" s="18"/>
      <c r="D236" s="18"/>
      <c r="E236" s="18"/>
      <c r="F236" s="18"/>
      <c r="G236" s="18"/>
      <c r="H236" s="20">
        <v>22197732.71</v>
      </c>
      <c r="I236" s="41"/>
      <c r="J236" s="18"/>
      <c r="K236" s="18"/>
      <c r="L236" s="18"/>
    </row>
    <row r="239" spans="1:12" ht="17.25" customHeight="1">
      <c r="A239" s="46" t="s">
        <v>137</v>
      </c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</row>
    <row r="240" spans="1:12" ht="18.75" customHeight="1">
      <c r="A240" s="1" t="s">
        <v>109</v>
      </c>
      <c r="B240" s="1"/>
      <c r="C240" s="1"/>
      <c r="D240" s="1"/>
      <c r="E240" s="1"/>
      <c r="F240" s="52">
        <f>H34-H236</f>
        <v>28512955.71000001</v>
      </c>
      <c r="G240" s="52"/>
      <c r="H240" s="1"/>
      <c r="I240" s="1"/>
      <c r="J240" s="1"/>
      <c r="K240" s="1"/>
      <c r="L240" s="1"/>
    </row>
    <row r="241" ht="12.75">
      <c r="H241" s="24"/>
    </row>
    <row r="243" spans="1:12" ht="19.5" customHeight="1">
      <c r="A243" s="48" t="s">
        <v>138</v>
      </c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</row>
    <row r="246" spans="1:12" ht="41.25" customHeight="1">
      <c r="A246" s="49" t="s">
        <v>148</v>
      </c>
      <c r="B246" s="50"/>
      <c r="C246" s="50"/>
      <c r="D246" s="50"/>
      <c r="E246" s="50"/>
      <c r="F246" s="50"/>
      <c r="G246" s="50"/>
      <c r="H246" s="50"/>
      <c r="I246" s="1"/>
      <c r="J246" s="1"/>
      <c r="K246" s="1"/>
      <c r="L246" s="1"/>
    </row>
    <row r="247" ht="15">
      <c r="H247" s="30">
        <f>SUM(H251:H262)</f>
        <v>29253487.73</v>
      </c>
    </row>
    <row r="249" spans="1:12" ht="12.75" customHeight="1">
      <c r="A249" s="46" t="s">
        <v>149</v>
      </c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</row>
    <row r="251" spans="1:8" s="1" customFormat="1" ht="13.5" customHeight="1">
      <c r="A251" s="44" t="s">
        <v>139</v>
      </c>
      <c r="B251" s="44"/>
      <c r="C251" s="44"/>
      <c r="D251" s="44"/>
      <c r="E251" s="44"/>
      <c r="G251" s="9" t="s">
        <v>13</v>
      </c>
      <c r="H251" s="23">
        <f>398783.53+483376.42</f>
        <v>882159.95</v>
      </c>
    </row>
    <row r="252" spans="7:8" ht="12.75">
      <c r="G252" s="21"/>
      <c r="H252" s="24"/>
    </row>
    <row r="253" spans="1:8" s="1" customFormat="1" ht="12.75" customHeight="1">
      <c r="A253" s="1" t="s">
        <v>140</v>
      </c>
      <c r="G253" s="9" t="s">
        <v>13</v>
      </c>
      <c r="H253" s="23">
        <f>128277.99</f>
        <v>128277.99</v>
      </c>
    </row>
    <row r="254" spans="1:8" s="1" customFormat="1" ht="12.75">
      <c r="A254" s="22" t="s">
        <v>64</v>
      </c>
      <c r="G254" s="21"/>
      <c r="H254" s="23"/>
    </row>
    <row r="255" spans="1:8" s="1" customFormat="1" ht="12.75" customHeight="1">
      <c r="A255" s="1" t="s">
        <v>141</v>
      </c>
      <c r="G255" s="9" t="s">
        <v>13</v>
      </c>
      <c r="H255" s="23">
        <v>6780</v>
      </c>
    </row>
    <row r="256" spans="7:8" s="1" customFormat="1" ht="12.75">
      <c r="G256" s="21"/>
      <c r="H256" s="23"/>
    </row>
    <row r="257" spans="1:8" s="1" customFormat="1" ht="12.75" customHeight="1">
      <c r="A257" s="1" t="s">
        <v>142</v>
      </c>
      <c r="G257" s="9" t="s">
        <v>13</v>
      </c>
      <c r="H257" s="23">
        <v>63345.95</v>
      </c>
    </row>
    <row r="258" spans="7:8" s="1" customFormat="1" ht="12.75">
      <c r="G258" s="21"/>
      <c r="H258" s="23"/>
    </row>
    <row r="259" spans="1:8" s="1" customFormat="1" ht="12.75" customHeight="1">
      <c r="A259" s="1" t="s">
        <v>143</v>
      </c>
      <c r="G259" s="9" t="s">
        <v>13</v>
      </c>
      <c r="H259" s="23">
        <f>11956+11407</f>
        <v>23363</v>
      </c>
    </row>
    <row r="260" spans="7:8" s="1" customFormat="1" ht="12.75">
      <c r="G260" s="21"/>
      <c r="H260" s="23"/>
    </row>
    <row r="261" spans="1:8" s="1" customFormat="1" ht="12.75" customHeight="1">
      <c r="A261" s="1" t="s">
        <v>144</v>
      </c>
      <c r="G261" s="9" t="s">
        <v>13</v>
      </c>
      <c r="H261" s="23">
        <f>27348278.84+801282</f>
        <v>28149560.84</v>
      </c>
    </row>
    <row r="262" spans="7:8" ht="12.75">
      <c r="G262" s="21"/>
      <c r="H262" s="24"/>
    </row>
    <row r="263" spans="1:12" ht="12.75" customHeight="1" hidden="1">
      <c r="A263" s="1" t="s">
        <v>104</v>
      </c>
      <c r="B263" s="1"/>
      <c r="C263" s="1"/>
      <c r="D263" s="1"/>
      <c r="E263" s="1"/>
      <c r="F263" s="1"/>
      <c r="G263" s="9" t="s">
        <v>13</v>
      </c>
      <c r="H263" s="23"/>
      <c r="I263" s="1"/>
      <c r="J263" s="1"/>
      <c r="K263" s="1"/>
      <c r="L263" s="1"/>
    </row>
    <row r="264" spans="1:12" ht="12.75" customHeight="1" hidden="1">
      <c r="A264" s="1"/>
      <c r="B264" s="1"/>
      <c r="C264" s="1"/>
      <c r="D264" s="1"/>
      <c r="E264" s="1"/>
      <c r="F264" s="1"/>
      <c r="G264" s="9"/>
      <c r="H264" s="23"/>
      <c r="I264" s="1"/>
      <c r="J264" s="1"/>
      <c r="K264" s="1"/>
      <c r="L264" s="1"/>
    </row>
    <row r="265" spans="1:12" ht="12.75" customHeight="1" hidden="1">
      <c r="A265" s="1" t="s">
        <v>105</v>
      </c>
      <c r="B265" s="1"/>
      <c r="C265" s="1"/>
      <c r="D265" s="1"/>
      <c r="E265" s="1"/>
      <c r="F265" s="1"/>
      <c r="G265" s="9" t="s">
        <v>13</v>
      </c>
      <c r="H265" s="23"/>
      <c r="I265" s="1"/>
      <c r="J265" s="1"/>
      <c r="K265" s="1"/>
      <c r="L265" s="1"/>
    </row>
    <row r="266" spans="1:12" ht="12.75" customHeight="1" hidden="1">
      <c r="A266" s="1"/>
      <c r="B266" s="1"/>
      <c r="C266" s="1"/>
      <c r="D266" s="1"/>
      <c r="E266" s="1"/>
      <c r="F266" s="1"/>
      <c r="G266" s="9"/>
      <c r="H266" s="23"/>
      <c r="I266" s="1"/>
      <c r="J266" s="1"/>
      <c r="K266" s="1"/>
      <c r="L266" s="1"/>
    </row>
    <row r="267" spans="1:12" ht="12.75" customHeight="1" hidden="1">
      <c r="A267" s="1" t="s">
        <v>106</v>
      </c>
      <c r="B267" s="1"/>
      <c r="C267" s="1"/>
      <c r="D267" s="1"/>
      <c r="E267" s="1"/>
      <c r="F267" s="1"/>
      <c r="G267" s="9" t="s">
        <v>13</v>
      </c>
      <c r="H267" s="23"/>
      <c r="I267" s="1"/>
      <c r="J267" s="1"/>
      <c r="K267" s="1"/>
      <c r="L267" s="1"/>
    </row>
    <row r="268" spans="1:12" ht="12.75" customHeight="1" hidden="1">
      <c r="A268" s="1"/>
      <c r="B268" s="1"/>
      <c r="C268" s="1"/>
      <c r="D268" s="1"/>
      <c r="E268" s="1"/>
      <c r="F268" s="1"/>
      <c r="G268" s="9"/>
      <c r="H268" s="23"/>
      <c r="I268" s="1"/>
      <c r="J268" s="1"/>
      <c r="K268" s="1"/>
      <c r="L268" s="1"/>
    </row>
    <row r="269" spans="1:12" ht="12.75" customHeight="1" hidden="1">
      <c r="A269" s="1" t="s">
        <v>107</v>
      </c>
      <c r="B269" s="1"/>
      <c r="C269" s="1"/>
      <c r="D269" s="1"/>
      <c r="E269" s="1"/>
      <c r="F269" s="1"/>
      <c r="G269" s="9" t="s">
        <v>13</v>
      </c>
      <c r="H269" s="23"/>
      <c r="I269" s="1"/>
      <c r="J269" s="1"/>
      <c r="K269" s="1"/>
      <c r="L269" s="1"/>
    </row>
    <row r="270" spans="1:12" ht="12.75" customHeight="1" hidden="1">
      <c r="A270" s="1"/>
      <c r="B270" s="1"/>
      <c r="C270" s="1"/>
      <c r="D270" s="1"/>
      <c r="E270" s="1"/>
      <c r="F270" s="1"/>
      <c r="G270" s="9"/>
      <c r="H270" s="23"/>
      <c r="I270" s="1"/>
      <c r="J270" s="1"/>
      <c r="K270" s="1"/>
      <c r="L270" s="1"/>
    </row>
    <row r="271" spans="1:8" ht="27" customHeight="1" hidden="1">
      <c r="A271" s="43" t="s">
        <v>116</v>
      </c>
      <c r="B271" s="43"/>
      <c r="C271" s="43"/>
      <c r="D271" s="43"/>
      <c r="E271" s="43"/>
      <c r="F271" s="43"/>
      <c r="G271" s="9" t="s">
        <v>13</v>
      </c>
      <c r="H271" s="24"/>
    </row>
    <row r="272" spans="1:12" ht="12.75" customHeight="1" hidden="1">
      <c r="A272" s="1"/>
      <c r="B272" s="1"/>
      <c r="C272" s="1"/>
      <c r="D272" s="1"/>
      <c r="E272" s="1"/>
      <c r="F272" s="1"/>
      <c r="G272" s="9"/>
      <c r="H272" s="23"/>
      <c r="I272" s="1"/>
      <c r="J272" s="1"/>
      <c r="K272" s="1"/>
      <c r="L272" s="1"/>
    </row>
    <row r="273" spans="1:12" ht="12.75" customHeight="1" hidden="1">
      <c r="A273" s="1" t="s">
        <v>108</v>
      </c>
      <c r="B273" s="1"/>
      <c r="C273" s="1"/>
      <c r="D273" s="1"/>
      <c r="E273" s="1"/>
      <c r="F273" s="1"/>
      <c r="G273" s="9" t="s">
        <v>13</v>
      </c>
      <c r="H273" s="23"/>
      <c r="I273" s="1"/>
      <c r="J273" s="1"/>
      <c r="K273" s="1"/>
      <c r="L273" s="1"/>
    </row>
    <row r="274" spans="1:12" ht="12.75" customHeight="1" hidden="1">
      <c r="A274" s="1"/>
      <c r="B274" s="1"/>
      <c r="C274" s="1"/>
      <c r="D274" s="1"/>
      <c r="E274" s="1"/>
      <c r="F274" s="1"/>
      <c r="G274" s="9"/>
      <c r="H274" s="23"/>
      <c r="I274" s="1"/>
      <c r="J274" s="1"/>
      <c r="K274" s="1"/>
      <c r="L274" s="1"/>
    </row>
    <row r="275" spans="1:12" ht="12.75" customHeight="1" hidden="1">
      <c r="A275" s="1" t="s">
        <v>110</v>
      </c>
      <c r="B275" s="1"/>
      <c r="C275" s="1"/>
      <c r="D275" s="1"/>
      <c r="E275" s="1"/>
      <c r="F275" s="1"/>
      <c r="G275" s="9" t="s">
        <v>13</v>
      </c>
      <c r="H275" s="23"/>
      <c r="I275" s="1"/>
      <c r="J275" s="1"/>
      <c r="K275" s="1"/>
      <c r="L275" s="1"/>
    </row>
    <row r="276" ht="12.75" hidden="1"/>
    <row r="277" spans="1:12" ht="39" customHeight="1">
      <c r="A277" s="50" t="s">
        <v>147</v>
      </c>
      <c r="B277" s="50"/>
      <c r="C277" s="50"/>
      <c r="D277" s="50"/>
      <c r="E277" s="50"/>
      <c r="F277" s="50"/>
      <c r="G277" s="50"/>
      <c r="H277" s="50"/>
      <c r="I277" s="23"/>
      <c r="J277" s="1"/>
      <c r="K277" s="1"/>
      <c r="L277" s="1"/>
    </row>
    <row r="278" spans="1:12" ht="16.5" customHeight="1">
      <c r="A278" s="23"/>
      <c r="B278" s="23"/>
      <c r="C278" s="23"/>
      <c r="D278" s="23"/>
      <c r="E278" s="23"/>
      <c r="F278" s="23"/>
      <c r="G278" s="25"/>
      <c r="H278" s="33">
        <f>SUM(H282:H286)</f>
        <v>737965.02</v>
      </c>
      <c r="I278" s="23"/>
      <c r="J278" s="23"/>
      <c r="K278" s="23"/>
      <c r="L278" s="23"/>
    </row>
    <row r="279" spans="1:12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</row>
    <row r="280" ht="12.75">
      <c r="A280" t="s">
        <v>150</v>
      </c>
    </row>
    <row r="282" spans="1:12" ht="25.5" customHeight="1">
      <c r="A282" s="61" t="s">
        <v>145</v>
      </c>
      <c r="B282" s="61"/>
      <c r="C282" s="61"/>
      <c r="D282" s="61"/>
      <c r="E282" s="61"/>
      <c r="F282" s="61"/>
      <c r="G282" s="9" t="s">
        <v>13</v>
      </c>
      <c r="H282" s="31">
        <f>756+91945.8+58527.56+12641+646</f>
        <v>164516.36</v>
      </c>
      <c r="I282" s="1"/>
      <c r="J282" s="1"/>
      <c r="K282" s="1"/>
      <c r="L282" s="1"/>
    </row>
    <row r="283" ht="12.75">
      <c r="H283" s="32"/>
    </row>
    <row r="284" spans="1:12" ht="14.25" customHeight="1">
      <c r="A284" s="59" t="s">
        <v>146</v>
      </c>
      <c r="B284" s="60"/>
      <c r="C284" s="60"/>
      <c r="D284" s="60"/>
      <c r="E284" s="60"/>
      <c r="F284" s="60"/>
      <c r="G284" s="9" t="s">
        <v>13</v>
      </c>
      <c r="H284" s="37">
        <v>539172</v>
      </c>
      <c r="I284" s="1"/>
      <c r="J284" s="1"/>
      <c r="K284" s="1"/>
      <c r="L284" s="1"/>
    </row>
    <row r="286" spans="1:8" ht="12.75">
      <c r="A286" t="s">
        <v>79</v>
      </c>
      <c r="G286" s="9" t="s">
        <v>13</v>
      </c>
      <c r="H286" s="31">
        <f>9754.66+24522</f>
        <v>34276.66</v>
      </c>
    </row>
    <row r="287" spans="7:8" ht="12.75">
      <c r="G287" s="9"/>
      <c r="H287" s="31"/>
    </row>
    <row r="288" spans="7:8" ht="12.75">
      <c r="G288" s="9"/>
      <c r="H288" s="31"/>
    </row>
    <row r="289" spans="7:8" ht="12.75">
      <c r="G289" s="9"/>
      <c r="H289" s="31"/>
    </row>
    <row r="290" spans="7:8" ht="12.75">
      <c r="G290" s="9"/>
      <c r="H290" s="31"/>
    </row>
    <row r="291" spans="7:8" ht="12.75">
      <c r="G291" s="9"/>
      <c r="H291" s="31"/>
    </row>
    <row r="292" spans="7:8" ht="12.75">
      <c r="G292" s="9"/>
      <c r="H292" s="31"/>
    </row>
    <row r="293" spans="7:8" ht="12.75">
      <c r="G293" s="9"/>
      <c r="H293" s="31"/>
    </row>
    <row r="294" spans="7:8" ht="12.75">
      <c r="G294" s="9"/>
      <c r="H294" s="31"/>
    </row>
    <row r="295" spans="7:8" ht="12.75">
      <c r="G295" s="9"/>
      <c r="H295" s="31"/>
    </row>
    <row r="296" spans="7:8" ht="12.75">
      <c r="G296" s="9"/>
      <c r="H296" s="31"/>
    </row>
    <row r="297" spans="7:8" ht="12.75">
      <c r="G297" s="9"/>
      <c r="H297" s="31"/>
    </row>
    <row r="298" spans="7:8" ht="12.75">
      <c r="G298" s="9"/>
      <c r="H298" s="31"/>
    </row>
    <row r="299" spans="1:12" s="38" customFormat="1" ht="20.25" customHeight="1">
      <c r="A299" s="57" t="s">
        <v>9</v>
      </c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</row>
    <row r="301" spans="1:12" ht="28.5" customHeight="1">
      <c r="A301" s="43" t="s">
        <v>135</v>
      </c>
      <c r="B301" s="43"/>
      <c r="C301" s="43"/>
      <c r="D301" s="43"/>
      <c r="E301" s="43"/>
      <c r="F301" s="43"/>
      <c r="G301" s="43"/>
      <c r="H301" s="43"/>
      <c r="I301" s="1"/>
      <c r="J301" s="1"/>
      <c r="K301" s="1"/>
      <c r="L301" s="1"/>
    </row>
    <row r="302" spans="1:12" ht="12.75" customHeight="1">
      <c r="A302" s="26"/>
      <c r="B302" s="1"/>
      <c r="C302" s="1"/>
      <c r="D302" s="1"/>
      <c r="E302" s="1"/>
      <c r="F302" s="1"/>
      <c r="G302" s="9" t="s">
        <v>13</v>
      </c>
      <c r="H302" s="28">
        <f>SUM(H307:H325)</f>
        <v>864894.02</v>
      </c>
      <c r="I302" s="1"/>
      <c r="J302" s="1"/>
      <c r="K302" s="1"/>
      <c r="L302" s="1"/>
    </row>
    <row r="303" spans="1:12" ht="12.75" customHeight="1">
      <c r="A303" s="46" t="s">
        <v>151</v>
      </c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</row>
    <row r="305" s="1" customFormat="1" ht="12.75" customHeight="1">
      <c r="A305" s="26" t="s">
        <v>156</v>
      </c>
    </row>
    <row r="306" s="1" customFormat="1" ht="12.75"/>
    <row r="307" spans="1:8" s="1" customFormat="1" ht="12.75" customHeight="1">
      <c r="A307" s="22" t="s">
        <v>153</v>
      </c>
      <c r="G307" s="9" t="s">
        <v>13</v>
      </c>
      <c r="H307" s="27">
        <f>13364.2+6131.32+1978.2+366+274.31+1269.41</f>
        <v>23383.440000000002</v>
      </c>
    </row>
    <row r="308" spans="7:8" s="1" customFormat="1" ht="6.75" customHeight="1">
      <c r="G308" s="9"/>
      <c r="H308" s="27"/>
    </row>
    <row r="309" spans="1:8" s="1" customFormat="1" ht="12.75" customHeight="1">
      <c r="A309" s="22" t="s">
        <v>154</v>
      </c>
      <c r="G309" s="9" t="s">
        <v>13</v>
      </c>
      <c r="H309" s="27">
        <f>58186.09+5614.47+1098+1153.81+2980.85</f>
        <v>69033.22</v>
      </c>
    </row>
    <row r="310" spans="7:8" s="1" customFormat="1" ht="12.75">
      <c r="G310" s="21"/>
      <c r="H310" s="27"/>
    </row>
    <row r="311" spans="1:8" s="1" customFormat="1" ht="12.75" customHeight="1">
      <c r="A311" s="26" t="s">
        <v>157</v>
      </c>
      <c r="G311" s="21"/>
      <c r="H311" s="27"/>
    </row>
    <row r="312" spans="7:8" s="1" customFormat="1" ht="12.75">
      <c r="G312" s="21"/>
      <c r="H312" s="27"/>
    </row>
    <row r="313" spans="1:8" s="1" customFormat="1" ht="12.75" customHeight="1">
      <c r="A313" s="22" t="s">
        <v>153</v>
      </c>
      <c r="G313" s="9" t="s">
        <v>13</v>
      </c>
      <c r="H313" s="27">
        <v>14.07</v>
      </c>
    </row>
    <row r="314" spans="7:8" s="1" customFormat="1" ht="7.5" customHeight="1">
      <c r="G314" s="21"/>
      <c r="H314" s="27"/>
    </row>
    <row r="315" spans="1:8" s="1" customFormat="1" ht="12.75" customHeight="1">
      <c r="A315" s="22" t="s">
        <v>154</v>
      </c>
      <c r="G315" s="9" t="s">
        <v>13</v>
      </c>
      <c r="H315" s="27">
        <v>9927.9</v>
      </c>
    </row>
    <row r="316" spans="7:8" s="1" customFormat="1" ht="12.75">
      <c r="G316" s="21"/>
      <c r="H316" s="27"/>
    </row>
    <row r="317" spans="1:8" s="1" customFormat="1" ht="12.75" customHeight="1">
      <c r="A317" s="26" t="s">
        <v>158</v>
      </c>
      <c r="G317" s="21"/>
      <c r="H317" s="27"/>
    </row>
    <row r="318" spans="7:8" s="1" customFormat="1" ht="12.75">
      <c r="G318" s="21"/>
      <c r="H318" s="27"/>
    </row>
    <row r="319" spans="1:8" s="1" customFormat="1" ht="12.75" customHeight="1">
      <c r="A319" s="22" t="s">
        <v>153</v>
      </c>
      <c r="G319" s="9" t="s">
        <v>13</v>
      </c>
      <c r="H319" s="27">
        <v>57581.82</v>
      </c>
    </row>
    <row r="320" spans="7:8" s="1" customFormat="1" ht="6.75" customHeight="1">
      <c r="G320" s="21"/>
      <c r="H320" s="27"/>
    </row>
    <row r="321" spans="1:8" s="1" customFormat="1" ht="12.75" customHeight="1">
      <c r="A321" s="22" t="s">
        <v>154</v>
      </c>
      <c r="G321" s="9" t="s">
        <v>13</v>
      </c>
      <c r="H321" s="27">
        <v>208085.23</v>
      </c>
    </row>
    <row r="322" s="1" customFormat="1" ht="12.75">
      <c r="G322" s="21"/>
    </row>
    <row r="323" spans="1:7" s="1" customFormat="1" ht="12.75" customHeight="1">
      <c r="A323" s="26" t="s">
        <v>159</v>
      </c>
      <c r="G323" s="21"/>
    </row>
    <row r="324" s="1" customFormat="1" ht="12.75">
      <c r="G324" s="21"/>
    </row>
    <row r="325" spans="1:8" s="1" customFormat="1" ht="12.75" customHeight="1">
      <c r="A325" s="26" t="s">
        <v>152</v>
      </c>
      <c r="G325" s="9" t="s">
        <v>13</v>
      </c>
      <c r="H325" s="23">
        <v>496868.34</v>
      </c>
    </row>
    <row r="326" s="1" customFormat="1" ht="12.75"/>
    <row r="327" s="1" customFormat="1" ht="12.75" customHeight="1">
      <c r="A327" s="1" t="s">
        <v>10</v>
      </c>
    </row>
    <row r="328" s="1" customFormat="1" ht="12.75"/>
    <row r="329" s="1" customFormat="1" ht="12.75"/>
    <row r="330" s="1" customFormat="1" ht="12.75" customHeight="1">
      <c r="A330" s="2" t="s">
        <v>11</v>
      </c>
    </row>
    <row r="331" s="1" customFormat="1" ht="12.75"/>
    <row r="332" s="1" customFormat="1" ht="12.75" customHeight="1">
      <c r="A332" s="22" t="s">
        <v>66</v>
      </c>
    </row>
    <row r="333" spans="1:8" s="1" customFormat="1" ht="12.75" customHeight="1">
      <c r="A333" s="1" t="s">
        <v>67</v>
      </c>
      <c r="H333" s="29">
        <v>2930000</v>
      </c>
    </row>
    <row r="334" s="1" customFormat="1" ht="12.75">
      <c r="H334" s="27"/>
    </row>
    <row r="335" spans="1:8" s="1" customFormat="1" ht="12.75" customHeight="1">
      <c r="A335" s="22" t="s">
        <v>111</v>
      </c>
      <c r="H335" s="27"/>
    </row>
    <row r="336" spans="1:8" s="1" customFormat="1" ht="12.75" customHeight="1">
      <c r="A336" s="1" t="s">
        <v>65</v>
      </c>
      <c r="H336" s="27">
        <v>30000</v>
      </c>
    </row>
    <row r="337" s="1" customFormat="1" ht="12.75">
      <c r="H337" s="27"/>
    </row>
    <row r="338" spans="1:8" s="1" customFormat="1" ht="12.75" customHeight="1">
      <c r="A338" s="22" t="s">
        <v>112</v>
      </c>
      <c r="H338" s="27"/>
    </row>
    <row r="339" spans="1:8" s="1" customFormat="1" ht="12.75" customHeight="1">
      <c r="A339" s="1" t="s">
        <v>117</v>
      </c>
      <c r="H339" s="27">
        <v>15000</v>
      </c>
    </row>
    <row r="340" s="1" customFormat="1" ht="12.75">
      <c r="H340" s="27"/>
    </row>
    <row r="341" spans="1:8" s="1" customFormat="1" ht="12.75" customHeight="1">
      <c r="A341" s="22" t="s">
        <v>113</v>
      </c>
      <c r="H341" s="27"/>
    </row>
    <row r="342" spans="1:8" s="1" customFormat="1" ht="12.75" customHeight="1">
      <c r="A342" s="1" t="s">
        <v>69</v>
      </c>
      <c r="H342" s="27">
        <v>10000</v>
      </c>
    </row>
    <row r="343" s="1" customFormat="1" ht="12.75">
      <c r="H343" s="27"/>
    </row>
    <row r="344" spans="1:8" s="1" customFormat="1" ht="12.75" customHeight="1">
      <c r="A344" s="26" t="s">
        <v>68</v>
      </c>
      <c r="H344" s="27">
        <f>SUM(H333:H342)</f>
        <v>2985000</v>
      </c>
    </row>
    <row r="345" s="1" customFormat="1" ht="12.75"/>
    <row r="347" spans="1:12" ht="12.75" customHeight="1">
      <c r="A347" s="43" t="s">
        <v>155</v>
      </c>
      <c r="B347" s="43"/>
      <c r="C347" s="43"/>
      <c r="D347" s="43"/>
      <c r="E347" s="43"/>
      <c r="F347" s="43"/>
      <c r="G347" s="43"/>
      <c r="H347" s="43"/>
      <c r="I347" s="1"/>
      <c r="J347" s="1"/>
      <c r="K347" s="1"/>
      <c r="L347" s="1"/>
    </row>
  </sheetData>
  <mergeCells count="25">
    <mergeCell ref="A4:H4"/>
    <mergeCell ref="A301:H301"/>
    <mergeCell ref="A299:L299"/>
    <mergeCell ref="A303:L303"/>
    <mergeCell ref="A284:F284"/>
    <mergeCell ref="A282:F282"/>
    <mergeCell ref="A277:H277"/>
    <mergeCell ref="A271:F271"/>
    <mergeCell ref="A239:L239"/>
    <mergeCell ref="A7:E7"/>
    <mergeCell ref="F240:G240"/>
    <mergeCell ref="A60:H60"/>
    <mergeCell ref="F7:H7"/>
    <mergeCell ref="A42:H42"/>
    <mergeCell ref="A231:F231"/>
    <mergeCell ref="A347:H347"/>
    <mergeCell ref="A251:E251"/>
    <mergeCell ref="A2:H2"/>
    <mergeCell ref="A249:L249"/>
    <mergeCell ref="A243:L243"/>
    <mergeCell ref="A246:H246"/>
    <mergeCell ref="A223:F223"/>
    <mergeCell ref="A225:D225"/>
    <mergeCell ref="A227:D227"/>
    <mergeCell ref="A229:D229"/>
  </mergeCells>
  <printOptions/>
  <pageMargins left="0.75" right="0.75" top="0.64" bottom="1" header="0.3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KRUPSKI MŁYN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Kroczek</dc:creator>
  <cp:keywords/>
  <dc:description/>
  <cp:lastModifiedBy>Kroczek</cp:lastModifiedBy>
  <cp:lastPrinted>2009-11-12T09:02:12Z</cp:lastPrinted>
  <dcterms:created xsi:type="dcterms:W3CDTF">2006-11-06T10:09:16Z</dcterms:created>
  <dcterms:modified xsi:type="dcterms:W3CDTF">2009-11-30T08:47:43Z</dcterms:modified>
  <cp:category/>
  <cp:version/>
  <cp:contentType/>
  <cp:contentStatus/>
</cp:coreProperties>
</file>